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 y Habitabilidad" sheetId="1" state="visible" r:id="rId1"/>
    <sheet xmlns:r="http://schemas.openxmlformats.org/officeDocument/2006/relationships" name="Lista de Chequeo" sheetId="2" state="visible" r:id="rId2"/>
    <sheet xmlns:r="http://schemas.openxmlformats.org/officeDocument/2006/relationships" name="Criterios y Baremos" sheetId="3" state="visible" r:id="rId3"/>
    <sheet xmlns:r="http://schemas.openxmlformats.org/officeDocument/2006/relationships" name="Configura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00000"/>
      <sz val="10"/>
    </font>
    <font>
      <name val="Calibri"/>
      <b val="1"/>
      <color rgb="00FFFFFF"/>
      <sz val="14"/>
    </font>
    <font>
      <name val="Calibri"/>
      <i val="1"/>
      <color rgb="00E0E8F5"/>
      <sz val="10"/>
    </font>
    <font>
      <name val="Calibri"/>
      <b val="1"/>
      <color rgb="00000000"/>
      <sz val="10"/>
    </font>
    <font>
      <name val="Calibri"/>
      <b val="1"/>
      <color rgb="00555555"/>
      <sz val="9"/>
    </font>
    <font>
      <name val="Calibri"/>
      <b val="1"/>
      <color rgb="001F497D"/>
      <sz val="16"/>
    </font>
    <font>
      <name val="Calibri"/>
      <b val="1"/>
      <color rgb="00FFFFFF"/>
      <sz val="11"/>
    </font>
    <font>
      <name val="Calibri"/>
      <i val="1"/>
      <color rgb="00555555"/>
      <sz val="9"/>
    </font>
  </fonts>
  <fills count="8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1F497D"/>
        <bgColor rgb="001F497D"/>
      </patternFill>
    </fill>
    <fill>
      <patternFill patternType="solid">
        <fgColor rgb="00EAEEF7"/>
        <bgColor rgb="00EAEEF7"/>
      </patternFill>
    </fill>
    <fill>
      <patternFill patternType="solid">
        <fgColor rgb="00FFFFFF"/>
        <bgColor rgb="00FFFFFF"/>
      </patternFill>
    </fill>
    <fill>
      <patternFill patternType="solid">
        <fgColor rgb="00DCE6F1"/>
        <bgColor rgb="00DCE6F1"/>
      </patternFill>
    </fill>
    <fill>
      <patternFill patternType="solid">
        <fgColor rgb="0041719C"/>
        <bgColor rgb="0041719C"/>
      </patternFill>
    </fill>
  </fills>
  <borders count="4">
    <border>
      <left/>
      <right/>
      <top/>
      <bottom/>
      <diagonal/>
    </border>
    <border>
      <left style="thin">
        <color rgb="00BDD7EE"/>
      </left>
      <right style="thin">
        <color rgb="00BDD7EE"/>
      </right>
      <top style="thin">
        <color rgb="00BDD7EE"/>
      </top>
      <bottom style="thin">
        <color rgb="00BDD7EE"/>
      </bottom>
    </border>
    <border>
      <left style="thin">
        <color rgb="00BDD7EE"/>
      </left>
      <right style="thin">
        <color rgb="00BDD7EE"/>
      </right>
      <top style="medium">
        <color rgb="001F497D"/>
      </top>
      <bottom style="medium">
        <color rgb="001F497D"/>
      </bottom>
    </border>
    <border>
      <top style="thin">
        <color rgb="00BDD7EE"/>
      </top>
      <bottom style="double">
        <color rgb="001F497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3" fillId="3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2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2" borderId="0" applyAlignment="1" pivotButton="0" quotePrefix="0" xfId="0">
      <alignment horizontal="left" vertical="center" indent="1"/>
    </xf>
    <xf numFmtId="0" fontId="1" fillId="3" borderId="2" applyAlignment="1" pivotButton="0" quotePrefix="0" xfId="0">
      <alignment horizontal="center" vertical="center" wrapText="1"/>
    </xf>
    <xf numFmtId="0" fontId="5" fillId="0" borderId="1" pivotButton="0" quotePrefix="0" xfId="0"/>
    <xf numFmtId="0" fontId="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5" fillId="0" borderId="3" applyAlignment="1" pivotButton="0" quotePrefix="0" xfId="0">
      <alignment horizontal="right" vertical="center"/>
    </xf>
    <xf numFmtId="0" fontId="5" fillId="0" borderId="3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0" fontId="1" fillId="7" borderId="2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9C0006"/>
        <sz val="10"/>
      </font>
      <fill>
        <patternFill patternType="solid">
          <fgColor rgb="00FFC7CE"/>
          <bgColor rgb="00FFC7CE"/>
        </patternFill>
      </fill>
    </dxf>
    <dxf>
      <font>
        <name val="Calibri"/>
        <b val="1"/>
        <color rgb="009C6500"/>
        <sz val="10"/>
      </font>
      <fill>
        <patternFill patternType="solid">
          <fgColor rgb="00FFEB9C"/>
          <bgColor rgb="00FFEB9C"/>
        </patternFill>
      </fill>
    </dxf>
    <dxf>
      <font>
        <name val="Calibri"/>
        <b val="1"/>
        <color rgb="00006100"/>
        <sz val="1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4" customWidth="1" min="3" max="3"/>
    <col width="13" customWidth="1" min="4" max="4"/>
    <col width="11" customWidth="1" min="5" max="5"/>
    <col width="11" customWidth="1" min="6" max="6"/>
    <col width="13" customWidth="1" min="7" max="7"/>
    <col width="28" customWidth="1" min="8" max="8"/>
    <col width="42" customWidth="1" min="9" max="9"/>
    <col width="38" customWidth="1" min="10" max="10"/>
    <col width="32" customWidth="1" min="11" max="11"/>
  </cols>
  <sheetData>
    <row r="1" ht="32" customHeight="1">
      <c r="A1" s="1" t="inlineStr">
        <is>
          <t>EVALUACIÓN RÁPIDA DE DAÑOS POST-SISMO (SISMOS &gt; 7.0) - PLANTA INDUSTRIAL</t>
        </is>
      </c>
    </row>
    <row r="2" ht="20" customHeight="1">
      <c r="A2" s="2" t="inlineStr">
        <is>
          <t>Panel de Control SST &amp; Dictamen de Habitabilidad Operativa por Áreas (Metodología ATC-20 / RMI / ACI 350 / NFPA)</t>
        </is>
      </c>
    </row>
    <row r="4">
      <c r="A4" s="3" t="inlineStr">
        <is>
          <t>Instalación Evaluada:</t>
        </is>
      </c>
      <c r="B4" s="4" t="inlineStr">
        <is>
          <t>Planta de Transformación de Plásticos (Extrusión &amp; Corte)</t>
        </is>
      </c>
      <c r="D4" s="3" t="inlineStr">
        <is>
          <t>Magnitud Evento:</t>
        </is>
      </c>
      <c r="E4" s="4" t="inlineStr">
        <is>
          <t>&gt; 7.0 Mw / Richter</t>
        </is>
      </c>
      <c r="G4" s="3" t="inlineStr">
        <is>
          <t>Fecha Inspección:</t>
        </is>
      </c>
      <c r="H4" s="4" t="inlineStr">
        <is>
          <t>2026-08-30</t>
        </is>
      </c>
      <c r="J4" s="3" t="inlineStr">
        <is>
          <t>Líder Equipo SST:</t>
        </is>
      </c>
      <c r="K4" s="4" t="inlineStr">
        <is>
          <t>Ing. Residente SST / Estructural</t>
        </is>
      </c>
    </row>
    <row r="6" ht="18" customHeight="1">
      <c r="A6" s="5" t="inlineStr">
        <is>
          <t>TOTAL PUNTOS</t>
        </is>
      </c>
      <c r="C6" s="5" t="inlineStr">
        <is>
          <t>CONFORMES (OK)</t>
        </is>
      </c>
      <c r="E6" s="5" t="inlineStr">
        <is>
          <t>NO CONFORMES</t>
        </is>
      </c>
      <c r="G6" s="5" t="inlineStr">
        <is>
          <t>PENDIENTES</t>
        </is>
      </c>
      <c r="H6" s="5" t="inlineStr">
        <is>
          <t>CRÍTICOS</t>
        </is>
      </c>
      <c r="I6" s="5" t="inlineStr">
        <is>
          <t>ALTOS</t>
        </is>
      </c>
      <c r="J6" s="5" t="inlineStr">
        <is>
          <t>MEDIOS</t>
        </is>
      </c>
      <c r="K6" s="5" t="inlineStr">
        <is>
          <t>BAJOS</t>
        </is>
      </c>
    </row>
    <row r="7" ht="26" customHeight="1">
      <c r="A7" s="6">
        <f>COUNTA('Lista de Chequeo'!$A$6:$A$48)</f>
        <v/>
      </c>
      <c r="C7" s="6">
        <f>COUNTIF('Lista de Chequeo'!$H$6:$H$48, "Cumple")</f>
        <v/>
      </c>
      <c r="E7" s="6">
        <f>COUNTIF('Lista de Chequeo'!$H$6:$H$48, "No Cumple")</f>
        <v/>
      </c>
      <c r="G7" s="6">
        <f>COUNTIF('Lista de Chequeo'!$H$6:$H$48, "Pendiente")</f>
        <v/>
      </c>
      <c r="H7" s="6">
        <f>COUNTIFS('Lista de Chequeo'!$H$6:$H$48, "No Cumple", 'Lista de Chequeo'!$J$6:$J$48, "CRÍTICO")</f>
        <v/>
      </c>
      <c r="I7" s="6">
        <f>COUNTIFS('Lista de Chequeo'!$H$6:$H$48, "No Cumple", 'Lista de Chequeo'!$J$6:$J$48, "ALTO")</f>
        <v/>
      </c>
      <c r="J7" s="6">
        <f>COUNTIFS('Lista de Chequeo'!$H$6:$H$48, "No Cumple", 'Lista de Chequeo'!$J$6:$J$48, "MEDIO")</f>
        <v/>
      </c>
      <c r="K7" s="6">
        <f>COUNTIFS('Lista de Chequeo'!$H$6:$H$48, "No Cumple", 'Lista de Chequeo'!$J$6:$J$48, "BAJO")</f>
        <v/>
      </c>
    </row>
    <row r="10" ht="24" customHeight="1">
      <c r="A10" s="7" t="inlineStr">
        <is>
          <t>MATRIZ DE EVALUACIÓN DE HABITABILIDAD Y DECISIÓN OPERATIVA POR ZONA</t>
        </is>
      </c>
    </row>
    <row r="11" ht="28" customHeight="1">
      <c r="A11" s="8" t="inlineStr">
        <is>
          <t>Área Operativa de la Planta</t>
        </is>
      </c>
      <c r="B11" s="8" t="inlineStr">
        <is>
          <t>Puntos Insp.</t>
        </is>
      </c>
      <c r="C11" s="8" t="inlineStr">
        <is>
          <t>Críticos (Rojo)</t>
        </is>
      </c>
      <c r="D11" s="8" t="inlineStr">
        <is>
          <t>Altos (Am)</t>
        </is>
      </c>
      <c r="E11" s="8" t="inlineStr">
        <is>
          <t>Medios</t>
        </is>
      </c>
      <c r="F11" s="8" t="inlineStr">
        <is>
          <t>Bajos</t>
        </is>
      </c>
      <c r="G11" s="8" t="inlineStr">
        <is>
          <t>Pendientes</t>
        </is>
      </c>
      <c r="H11" s="8" t="inlineStr">
        <is>
          <t>Dictamen de Habitabilidad ATC-20</t>
        </is>
      </c>
      <c r="I11" s="8" t="inlineStr">
        <is>
          <t>Acción Inmediata Requerida</t>
        </is>
      </c>
      <c r="J11" s="8" t="inlineStr">
        <is>
          <t>Restricción de Acceso</t>
        </is>
      </c>
      <c r="K11" s="8" t="inlineStr">
        <is>
          <t>Responsable de Liberación</t>
        </is>
      </c>
    </row>
    <row r="12" ht="24" customHeight="1">
      <c r="A12" s="9" t="inlineStr">
        <is>
          <t>Nave de Producción (Extrusión y Corte)</t>
        </is>
      </c>
      <c r="B12" s="10">
        <f>COUNTIF('Lista de Chequeo'!$C$6:$C$48, A12)</f>
        <v/>
      </c>
      <c r="C12" s="11">
        <f>COUNTIFS('Lista de Chequeo'!$C$6:$C$48, A12, 'Lista de Chequeo'!$H$6:$H$48, "No Cumple", 'Lista de Chequeo'!$J$6:$J$48, "CRÍTICO")</f>
        <v/>
      </c>
      <c r="D12" s="10">
        <f>COUNTIFS('Lista de Chequeo'!$C$6:$C$48, A12, 'Lista de Chequeo'!$H$6:$H$48, "No Cumple", 'Lista de Chequeo'!$J$6:$J$48, "ALTO")</f>
        <v/>
      </c>
      <c r="E12" s="10">
        <f>COUNTIFS('Lista de Chequeo'!$C$6:$C$48, A12, 'Lista de Chequeo'!$H$6:$H$48, "No Cumple", 'Lista de Chequeo'!$J$6:$J$48, "MEDIO")</f>
        <v/>
      </c>
      <c r="F12" s="10">
        <f>COUNTIFS('Lista de Chequeo'!$C$6:$C$48, A12, 'Lista de Chequeo'!$H$6:$H$48, "No Cumple", 'Lista de Chequeo'!$J$6:$J$48, "BAJO")</f>
        <v/>
      </c>
      <c r="G12" s="10">
        <f>COUNTIFS('Lista de Chequeo'!$C$6:$C$48, A12, 'Lista de Chequeo'!$H$6:$H$48, "Pendiente")</f>
        <v/>
      </c>
      <c r="H12" s="11">
        <f>IF(C12&gt;0, "INHABITABLE (ROJO)", IF(D12&gt;0, "RESTRINGIDO (AMARILLO)", IF(G12&gt;0, "EVALUACIÓN EN PROCESO", IF(E12&gt;0, "HABITABLE CON PRECAUCIÓN", "HABITABLE (VERDE)"))))</f>
        <v/>
      </c>
      <c r="I12" s="12">
        <f>IF(C12&gt;0, "Evacuación total, precintado perimetral con cinta roja y corte de suministros", IF(D12&gt;0, "Acordonar zona afectada, prohibir tránsito no esencial, apuntalamiento", IF(G12&gt;0, "Completar inspección técnica de campo", IF(E12&gt;0, "Programar reparación sin detener operación general", "Operación normal permitida"))))</f>
        <v/>
      </c>
      <c r="J12" s="12">
        <f>IF(C12&gt;0, "PROHIBIDO EL INGRESO (Acceso solo brigada SAR / Especialistas)", IF(D12&gt;0, "ACCESO RESTRINGIDO (Personal autorizado con EPP específico)", IF(G12&gt;0, "ACCESO EN ESPERA DE DICTAMEN", "ACCESO PERMITIDO SIN RESTRICCIÓN")))</f>
        <v/>
      </c>
      <c r="K12" s="10" t="inlineStr">
        <is>
          <t>Ing. Estructural / Gerente Planta</t>
        </is>
      </c>
    </row>
    <row r="13" ht="24" customHeight="1">
      <c r="A13" s="9" t="inlineStr">
        <is>
          <t>Bodega Principal y Sótano (Almacenamiento PT)</t>
        </is>
      </c>
      <c r="B13" s="10">
        <f>COUNTIF('Lista de Chequeo'!$C$6:$C$48, A13)</f>
        <v/>
      </c>
      <c r="C13" s="11">
        <f>COUNTIFS('Lista de Chequeo'!$C$6:$C$48, A13, 'Lista de Chequeo'!$H$6:$H$48, "No Cumple", 'Lista de Chequeo'!$J$6:$J$48, "CRÍTICO")</f>
        <v/>
      </c>
      <c r="D13" s="10">
        <f>COUNTIFS('Lista de Chequeo'!$C$6:$C$48, A13, 'Lista de Chequeo'!$H$6:$H$48, "No Cumple", 'Lista de Chequeo'!$J$6:$J$48, "ALTO")</f>
        <v/>
      </c>
      <c r="E13" s="10">
        <f>COUNTIFS('Lista de Chequeo'!$C$6:$C$48, A13, 'Lista de Chequeo'!$H$6:$H$48, "No Cumple", 'Lista de Chequeo'!$J$6:$J$48, "MEDIO")</f>
        <v/>
      </c>
      <c r="F13" s="10">
        <f>COUNTIFS('Lista de Chequeo'!$C$6:$C$48, A13, 'Lista de Chequeo'!$H$6:$H$48, "No Cumple", 'Lista de Chequeo'!$J$6:$J$48, "BAJO")</f>
        <v/>
      </c>
      <c r="G13" s="10">
        <f>COUNTIFS('Lista de Chequeo'!$C$6:$C$48, A13, 'Lista de Chequeo'!$H$6:$H$48, "Pendiente")</f>
        <v/>
      </c>
      <c r="H13" s="11">
        <f>IF(C13&gt;0, "INHABITABLE (ROJO)", IF(D13&gt;0, "RESTRINGIDO (AMARILLO)", IF(G13&gt;0, "EVALUACIÓN EN PROCESO", IF(E13&gt;0, "HABITABLE CON PRECAUCIÓN", "HABITABLE (VERDE)"))))</f>
        <v/>
      </c>
      <c r="I13" s="12">
        <f>IF(C13&gt;0, "Evacuación total, precintado perimetral con cinta roja y corte de suministros", IF(D13&gt;0, "Acordonar zona afectada, prohibir tránsito no esencial, apuntalamiento", IF(G13&gt;0, "Completar inspección técnica de campo", IF(E13&gt;0, "Programar reparación sin detener operación general", "Operación normal permitida"))))</f>
        <v/>
      </c>
      <c r="J13" s="12">
        <f>IF(C13&gt;0, "PROHIBIDO EL INGRESO (Acceso solo brigada SAR / Especialistas)", IF(D13&gt;0, "ACCESO RESTRINGIDO (Personal autorizado con EPP específico)", IF(G13&gt;0, "ACCESO EN ESPERA DE DICTAMEN", "ACCESO PERMITIDO SIN RESTRICCIÓN")))</f>
        <v/>
      </c>
      <c r="K13" s="10" t="inlineStr">
        <is>
          <t>Ing. Estructural / Coord. SST</t>
        </is>
      </c>
    </row>
    <row r="14" ht="24" customHeight="1">
      <c r="A14" s="9" t="inlineStr">
        <is>
          <t>Sistema de Materia Prima (Silos y Tolvas)</t>
        </is>
      </c>
      <c r="B14" s="10">
        <f>COUNTIF('Lista de Chequeo'!$C$6:$C$48, A14)</f>
        <v/>
      </c>
      <c r="C14" s="11">
        <f>COUNTIFS('Lista de Chequeo'!$C$6:$C$48, A14, 'Lista de Chequeo'!$H$6:$H$48, "No Cumple", 'Lista de Chequeo'!$J$6:$J$48, "CRÍTICO")</f>
        <v/>
      </c>
      <c r="D14" s="10">
        <f>COUNTIFS('Lista de Chequeo'!$C$6:$C$48, A14, 'Lista de Chequeo'!$H$6:$H$48, "No Cumple", 'Lista de Chequeo'!$J$6:$J$48, "ALTO")</f>
        <v/>
      </c>
      <c r="E14" s="10">
        <f>COUNTIFS('Lista de Chequeo'!$C$6:$C$48, A14, 'Lista de Chequeo'!$H$6:$H$48, "No Cumple", 'Lista de Chequeo'!$J$6:$J$48, "MEDIO")</f>
        <v/>
      </c>
      <c r="F14" s="10">
        <f>COUNTIFS('Lista de Chequeo'!$C$6:$C$48, A14, 'Lista de Chequeo'!$H$6:$H$48, "No Cumple", 'Lista de Chequeo'!$J$6:$J$48, "BAJO")</f>
        <v/>
      </c>
      <c r="G14" s="10">
        <f>COUNTIFS('Lista de Chequeo'!$C$6:$C$48, A14, 'Lista de Chequeo'!$H$6:$H$48, "Pendiente")</f>
        <v/>
      </c>
      <c r="H14" s="11">
        <f>IF(C14&gt;0, "INHABITABLE (ROJO)", IF(D14&gt;0, "RESTRINGIDO (AMARILLO)", IF(G14&gt;0, "EVALUACIÓN EN PROCESO", IF(E14&gt;0, "HABITABLE CON PRECAUCIÓN", "HABITABLE (VERDE)"))))</f>
        <v/>
      </c>
      <c r="I14" s="12">
        <f>IF(C14&gt;0, "Evacuación total, precintado perimetral con cinta roja y corte de suministros", IF(D14&gt;0, "Acordonar zona afectada, prohibir tránsito no esencial, apuntalamiento", IF(G14&gt;0, "Completar inspección técnica de campo", IF(E14&gt;0, "Programar reparación sin detener operación general", "Operación normal permitida"))))</f>
        <v/>
      </c>
      <c r="J14" s="12">
        <f>IF(C14&gt;0, "PROHIBIDO EL INGRESO (Acceso solo brigada SAR / Especialistas)", IF(D14&gt;0, "ACCESO RESTRINGIDO (Personal autorizado con EPP específico)", IF(G14&gt;0, "ACCESO EN ESPERA DE DICTAMEN", "ACCESO PERMITIDO SIN RESTRICCIÓN")))</f>
        <v/>
      </c>
      <c r="K14" s="10" t="inlineStr">
        <is>
          <t>Especialista Estructural / Jefe Mant.</t>
        </is>
      </c>
    </row>
    <row r="15" ht="24" customHeight="1">
      <c r="A15" s="9" t="inlineStr">
        <is>
          <t>Laboratorio de Calidad</t>
        </is>
      </c>
      <c r="B15" s="10">
        <f>COUNTIF('Lista de Chequeo'!$C$6:$C$48, A15)</f>
        <v/>
      </c>
      <c r="C15" s="11">
        <f>COUNTIFS('Lista de Chequeo'!$C$6:$C$48, A15, 'Lista de Chequeo'!$H$6:$H$48, "No Cumple", 'Lista de Chequeo'!$J$6:$J$48, "CRÍTICO")</f>
        <v/>
      </c>
      <c r="D15" s="10">
        <f>COUNTIFS('Lista de Chequeo'!$C$6:$C$48, A15, 'Lista de Chequeo'!$H$6:$H$48, "No Cumple", 'Lista de Chequeo'!$J$6:$J$48, "ALTO")</f>
        <v/>
      </c>
      <c r="E15" s="10">
        <f>COUNTIFS('Lista de Chequeo'!$C$6:$C$48, A15, 'Lista de Chequeo'!$H$6:$H$48, "No Cumple", 'Lista de Chequeo'!$J$6:$J$48, "MEDIO")</f>
        <v/>
      </c>
      <c r="F15" s="10">
        <f>COUNTIFS('Lista de Chequeo'!$C$6:$C$48, A15, 'Lista de Chequeo'!$H$6:$H$48, "No Cumple", 'Lista de Chequeo'!$J$6:$J$48, "BAJO")</f>
        <v/>
      </c>
      <c r="G15" s="10">
        <f>COUNTIFS('Lista de Chequeo'!$C$6:$C$48, A15, 'Lista de Chequeo'!$H$6:$H$48, "Pendiente")</f>
        <v/>
      </c>
      <c r="H15" s="11">
        <f>IF(C15&gt;0, "INHABITABLE (ROJO)", IF(D15&gt;0, "RESTRINGIDO (AMARILLO)", IF(G15&gt;0, "EVALUACIÓN EN PROCESO", IF(E15&gt;0, "HABITABLE CON PRECAUCIÓN", "HABITABLE (VERDE)"))))</f>
        <v/>
      </c>
      <c r="I15" s="12">
        <f>IF(C15&gt;0, "Evacuación total, precintado perimetral con cinta roja y corte de suministros", IF(D15&gt;0, "Acordonar zona afectada, prohibir tránsito no esencial, apuntalamiento", IF(G15&gt;0, "Completar inspección técnica de campo", IF(E15&gt;0, "Programar reparación sin detener operación general", "Operación normal permitida"))))</f>
        <v/>
      </c>
      <c r="J15" s="12">
        <f>IF(C15&gt;0, "PROHIBIDO EL INGRESO (Acceso solo brigada SAR / Especialistas)", IF(D15&gt;0, "ACCESO RESTRINGIDO (Personal autorizado con EPP específico)", IF(G15&gt;0, "ACCESO EN ESPERA DE DICTAMEN", "ACCESO PERMITIDO SIN RESTRICCIÓN")))</f>
        <v/>
      </c>
      <c r="K15" s="10" t="inlineStr">
        <is>
          <t>Director Calidad / Líder SST</t>
        </is>
      </c>
    </row>
    <row r="16" ht="24" customHeight="1">
      <c r="A16" s="9" t="inlineStr">
        <is>
          <t>Edificio Administrativo y Casino</t>
        </is>
      </c>
      <c r="B16" s="10">
        <f>COUNTIF('Lista de Chequeo'!$C$6:$C$48, A16)</f>
        <v/>
      </c>
      <c r="C16" s="11">
        <f>COUNTIFS('Lista de Chequeo'!$C$6:$C$48, A16, 'Lista de Chequeo'!$H$6:$H$48, "No Cumple", 'Lista de Chequeo'!$J$6:$J$48, "CRÍTICO")</f>
        <v/>
      </c>
      <c r="D16" s="10">
        <f>COUNTIFS('Lista de Chequeo'!$C$6:$C$48, A16, 'Lista de Chequeo'!$H$6:$H$48, "No Cumple", 'Lista de Chequeo'!$J$6:$J$48, "ALTO")</f>
        <v/>
      </c>
      <c r="E16" s="10">
        <f>COUNTIFS('Lista de Chequeo'!$C$6:$C$48, A16, 'Lista de Chequeo'!$H$6:$H$48, "No Cumple", 'Lista de Chequeo'!$J$6:$J$48, "MEDIO")</f>
        <v/>
      </c>
      <c r="F16" s="10">
        <f>COUNTIFS('Lista de Chequeo'!$C$6:$C$48, A16, 'Lista de Chequeo'!$H$6:$H$48, "No Cumple", 'Lista de Chequeo'!$J$6:$J$48, "BAJO")</f>
        <v/>
      </c>
      <c r="G16" s="10">
        <f>COUNTIFS('Lista de Chequeo'!$C$6:$C$48, A16, 'Lista de Chequeo'!$H$6:$H$48, "Pendiente")</f>
        <v/>
      </c>
      <c r="H16" s="11">
        <f>IF(C16&gt;0, "INHABITABLE (ROJO)", IF(D16&gt;0, "RESTRINGIDO (AMARILLO)", IF(G16&gt;0, "EVALUACIÓN EN PROCESO", IF(E16&gt;0, "HABITABLE CON PRECAUCIÓN", "HABITABLE (VERDE)"))))</f>
        <v/>
      </c>
      <c r="I16" s="12">
        <f>IF(C16&gt;0, "Evacuación total, precintado perimetral con cinta roja y corte de suministros", IF(D16&gt;0, "Acordonar zona afectada, prohibir tránsito no esencial, apuntalamiento", IF(G16&gt;0, "Completar inspección técnica de campo", IF(E16&gt;0, "Programar reparación sin detener operación general", "Operación normal permitida"))))</f>
        <v/>
      </c>
      <c r="J16" s="12">
        <f>IF(C16&gt;0, "PROHIBIDO EL INGRESO (Acceso solo brigada SAR / Especialistas)", IF(D16&gt;0, "ACCESO RESTRINGIDO (Personal autorizado con EPP específico)", IF(G16&gt;0, "ACCESO EN ESPERA DE DICTAMEN", "ACCESO PERMITIDO SIN RESTRICCIÓN")))</f>
        <v/>
      </c>
      <c r="K16" s="10" t="inlineStr">
        <is>
          <t>Líder SST / Admón.</t>
        </is>
      </c>
    </row>
    <row r="17" ht="24" customHeight="1">
      <c r="A17" s="9" t="inlineStr">
        <is>
          <t>Subestación Eléctrica y Taller Mantenimiento</t>
        </is>
      </c>
      <c r="B17" s="10">
        <f>COUNTIF('Lista de Chequeo'!$C$6:$C$48, A17)</f>
        <v/>
      </c>
      <c r="C17" s="11">
        <f>COUNTIFS('Lista de Chequeo'!$C$6:$C$48, A17, 'Lista de Chequeo'!$H$6:$H$48, "No Cumple", 'Lista de Chequeo'!$J$6:$J$48, "CRÍTICO")</f>
        <v/>
      </c>
      <c r="D17" s="10">
        <f>COUNTIFS('Lista de Chequeo'!$C$6:$C$48, A17, 'Lista de Chequeo'!$H$6:$H$48, "No Cumple", 'Lista de Chequeo'!$J$6:$J$48, "ALTO")</f>
        <v/>
      </c>
      <c r="E17" s="10">
        <f>COUNTIFS('Lista de Chequeo'!$C$6:$C$48, A17, 'Lista de Chequeo'!$H$6:$H$48, "No Cumple", 'Lista de Chequeo'!$J$6:$J$48, "MEDIO")</f>
        <v/>
      </c>
      <c r="F17" s="10">
        <f>COUNTIFS('Lista de Chequeo'!$C$6:$C$48, A17, 'Lista de Chequeo'!$H$6:$H$48, "No Cumple", 'Lista de Chequeo'!$J$6:$J$48, "BAJO")</f>
        <v/>
      </c>
      <c r="G17" s="10">
        <f>COUNTIFS('Lista de Chequeo'!$C$6:$C$48, A17, 'Lista de Chequeo'!$H$6:$H$48, "Pendiente")</f>
        <v/>
      </c>
      <c r="H17" s="11">
        <f>IF(C17&gt;0, "INHABITABLE (ROJO)", IF(D17&gt;0, "RESTRINGIDO (AMARILLO)", IF(G17&gt;0, "EVALUACIÓN EN PROCESO", IF(E17&gt;0, "HABITABLE CON PRECAUCIÓN", "HABITABLE (VERDE)"))))</f>
        <v/>
      </c>
      <c r="I17" s="12">
        <f>IF(C17&gt;0, "Evacuación total, precintado perimetral con cinta roja y corte de suministros", IF(D17&gt;0, "Acordonar zona afectada, prohibir tránsito no esencial, apuntalamiento", IF(G17&gt;0, "Completar inspección técnica de campo", IF(E17&gt;0, "Programar reparación sin detener operación general", "Operación normal permitida"))))</f>
        <v/>
      </c>
      <c r="J17" s="12">
        <f>IF(C17&gt;0, "PROHIBIDO EL INGRESO (Acceso solo brigada SAR / Especialistas)", IF(D17&gt;0, "ACCESO RESTRINGIDO (Personal autorizado con EPP específico)", IF(G17&gt;0, "ACCESO EN ESPERA DE DICTAMEN", "ACCESO PERMITIDO SIN RESTRICCIÓN")))</f>
        <v/>
      </c>
      <c r="K17" s="10" t="inlineStr">
        <is>
          <t>Ing. Electricista / Líder SST</t>
        </is>
      </c>
    </row>
    <row r="18" ht="24" customHeight="1">
      <c r="A18" s="9" t="inlineStr">
        <is>
          <t>Planta Tratamiento Aguas Residuales (PTAR)</t>
        </is>
      </c>
      <c r="B18" s="10">
        <f>COUNTIF('Lista de Chequeo'!$C$6:$C$48, A18)</f>
        <v/>
      </c>
      <c r="C18" s="11">
        <f>COUNTIFS('Lista de Chequeo'!$C$6:$C$48, A18, 'Lista de Chequeo'!$H$6:$H$48, "No Cumple", 'Lista de Chequeo'!$J$6:$J$48, "CRÍTICO")</f>
        <v/>
      </c>
      <c r="D18" s="10">
        <f>COUNTIFS('Lista de Chequeo'!$C$6:$C$48, A18, 'Lista de Chequeo'!$H$6:$H$48, "No Cumple", 'Lista de Chequeo'!$J$6:$J$48, "ALTO")</f>
        <v/>
      </c>
      <c r="E18" s="10">
        <f>COUNTIFS('Lista de Chequeo'!$C$6:$C$48, A18, 'Lista de Chequeo'!$H$6:$H$48, "No Cumple", 'Lista de Chequeo'!$J$6:$J$48, "MEDIO")</f>
        <v/>
      </c>
      <c r="F18" s="10">
        <f>COUNTIFS('Lista de Chequeo'!$C$6:$C$48, A18, 'Lista de Chequeo'!$H$6:$H$48, "No Cumple", 'Lista de Chequeo'!$J$6:$J$48, "BAJO")</f>
        <v/>
      </c>
      <c r="G18" s="10">
        <f>COUNTIFS('Lista de Chequeo'!$C$6:$C$48, A18, 'Lista de Chequeo'!$H$6:$H$48, "Pendiente")</f>
        <v/>
      </c>
      <c r="H18" s="11">
        <f>IF(C18&gt;0, "INHABITABLE (ROJO)", IF(D18&gt;0, "RESTRINGIDO (AMARILLO)", IF(G18&gt;0, "EVALUACIÓN EN PROCESO", IF(E18&gt;0, "HABITABLE CON PRECAUCIÓN", "HABITABLE (VERDE)"))))</f>
        <v/>
      </c>
      <c r="I18" s="12">
        <f>IF(C18&gt;0, "Evacuación total, precintado perimetral con cinta roja y corte de suministros", IF(D18&gt;0, "Acordonar zona afectada, prohibir tránsito no esencial, apuntalamiento", IF(G18&gt;0, "Completar inspección técnica de campo", IF(E18&gt;0, "Programar reparación sin detener operación general", "Operación normal permitida"))))</f>
        <v/>
      </c>
      <c r="J18" s="12">
        <f>IF(C18&gt;0, "PROHIBIDO EL INGRESO (Acceso solo brigada SAR / Especialistas)", IF(D18&gt;0, "ACCESO RESTRINGIDO (Personal autorizado con EPP específico)", IF(G18&gt;0, "ACCESO EN ESPERA DE DICTAMEN", "ACCESO PERMITIDO SIN RESTRICCIÓN")))</f>
        <v/>
      </c>
      <c r="K18" s="10" t="inlineStr">
        <is>
          <t>Ing. Ambiental / Jefe Mant.</t>
        </is>
      </c>
    </row>
    <row r="19" ht="24" customHeight="1">
      <c r="A19" s="9" t="inlineStr">
        <is>
          <t>Portería, Parqueaderos y Áreas Perimétricas</t>
        </is>
      </c>
      <c r="B19" s="10">
        <f>COUNTIF('Lista de Chequeo'!$C$6:$C$48, A19)</f>
        <v/>
      </c>
      <c r="C19" s="11">
        <f>COUNTIFS('Lista de Chequeo'!$C$6:$C$48, A19, 'Lista de Chequeo'!$H$6:$H$48, "No Cumple", 'Lista de Chequeo'!$J$6:$J$48, "CRÍTICO")</f>
        <v/>
      </c>
      <c r="D19" s="10">
        <f>COUNTIFS('Lista de Chequeo'!$C$6:$C$48, A19, 'Lista de Chequeo'!$H$6:$H$48, "No Cumple", 'Lista de Chequeo'!$J$6:$J$48, "ALTO")</f>
        <v/>
      </c>
      <c r="E19" s="10">
        <f>COUNTIFS('Lista de Chequeo'!$C$6:$C$48, A19, 'Lista de Chequeo'!$H$6:$H$48, "No Cumple", 'Lista de Chequeo'!$J$6:$J$48, "MEDIO")</f>
        <v/>
      </c>
      <c r="F19" s="10">
        <f>COUNTIFS('Lista de Chequeo'!$C$6:$C$48, A19, 'Lista de Chequeo'!$H$6:$H$48, "No Cumple", 'Lista de Chequeo'!$J$6:$J$48, "BAJO")</f>
        <v/>
      </c>
      <c r="G19" s="10">
        <f>COUNTIFS('Lista de Chequeo'!$C$6:$C$48, A19, 'Lista de Chequeo'!$H$6:$H$48, "Pendiente")</f>
        <v/>
      </c>
      <c r="H19" s="11">
        <f>IF(C19&gt;0, "INHABITABLE (ROJO)", IF(D19&gt;0, "RESTRINGIDO (AMARILLO)", IF(G19&gt;0, "EVALUACIÓN EN PROCESO", IF(E19&gt;0, "HABITABLE CON PRECAUCIÓN", "HABITABLE (VERDE)"))))</f>
        <v/>
      </c>
      <c r="I19" s="12">
        <f>IF(C19&gt;0, "Evacuación total, precintado perimetral con cinta roja y corte de suministros", IF(D19&gt;0, "Acordonar zona afectada, prohibir tránsito no esencial, apuntalamiento", IF(G19&gt;0, "Completar inspección técnica de campo", IF(E19&gt;0, "Programar reparación sin detener operación general", "Operación normal permitida"))))</f>
        <v/>
      </c>
      <c r="J19" s="12">
        <f>IF(C19&gt;0, "PROHIBIDO EL INGRESO (Acceso solo brigada SAR / Especialistas)", IF(D19&gt;0, "ACCESO RESTRINGIDO (Personal autorizado con EPP específico)", IF(G19&gt;0, "ACCESO EN ESPERA DE DICTAMEN", "ACCESO PERMITIDO SIN RESTRICCIÓN")))</f>
        <v/>
      </c>
      <c r="K19" s="10" t="inlineStr">
        <is>
          <t>Coord. Seguridad Física / SST</t>
        </is>
      </c>
    </row>
    <row r="20" ht="24" customHeight="1">
      <c r="A20" s="13" t="inlineStr">
        <is>
          <t>TOTAL CONSOLIDADO PLANTA</t>
        </is>
      </c>
      <c r="B20" s="14">
        <f>SUM(B12:B19)</f>
        <v/>
      </c>
      <c r="C20" s="14">
        <f>SUM(C12:C19)</f>
        <v/>
      </c>
      <c r="D20" s="14">
        <f>SUM(D12:D19)</f>
        <v/>
      </c>
      <c r="E20" s="14">
        <f>SUM(E12:E19)</f>
        <v/>
      </c>
      <c r="F20" s="14">
        <f>SUM(F12:F19)</f>
        <v/>
      </c>
      <c r="G20" s="14">
        <f>SUM(G12:G19)</f>
        <v/>
      </c>
      <c r="H20" s="14">
        <f>IF(C20&gt;0, "ESTADO GENERAL PLANTA: INHABITABLE PARCIAL / TOTAL (ALERTA ROJA)", IF(D20&gt;0, "ESTADO GENERAL PLANTA: RESTRINGIDO (ALERTA AMARILLA)", "ESTADO GENERAL PLANTA: OPERATIVA / HABITABLE (VERDE)"))</f>
        <v/>
      </c>
    </row>
    <row r="22" ht="22" customHeight="1">
      <c r="A22" s="7" t="inlineStr">
        <is>
          <t>PROTOCOLO DE ACTUACIÓN INMEDIATA ANTE RÉPLICAS Y RE-EVALUACIÓN</t>
        </is>
      </c>
    </row>
    <row r="23" ht="20" customHeight="1">
      <c r="A23" s="3" t="inlineStr">
        <is>
          <t>1. Criterio de Evacuación Preventiva:</t>
        </is>
      </c>
      <c r="B23" s="4" t="inlineStr">
        <is>
          <t>Cualquier hallazgo clasificado como 'CRÍTICO' obliga al precintado de la zona completa en un radio mínimo de 1.5 veces la altura del elemento inestable (muros, silos, racks).</t>
        </is>
      </c>
    </row>
    <row r="24" ht="20" customHeight="1">
      <c r="A24" s="3" t="inlineStr">
        <is>
          <t>2. Sismo Secundario / Réplica:</t>
        </is>
      </c>
      <c r="B24" s="4" t="inlineStr">
        <is>
          <t>Si ocurre una réplica sísmica con magnitud &gt; 5.0, todos los dictámenes de habitabilidad quedan suspendidos y debe reiniciarse la inspección desde el módulo estructural.</t>
        </is>
      </c>
    </row>
    <row r="25" ht="20" customHeight="1">
      <c r="A25" s="3" t="inlineStr">
        <is>
          <t>3. Cero Energización Ciega:</t>
        </is>
      </c>
      <c r="B25" s="4" t="inlineStr">
        <is>
          <t>Ningún tablero o maquinaria puede ser re-energizado sin firma de visto bueno en el módulo eléctrico y verificación de ausencia de atmósfera inflamable.</t>
        </is>
      </c>
    </row>
  </sheetData>
  <mergeCells count="14">
    <mergeCell ref="A22:K22"/>
    <mergeCell ref="B23:K23"/>
    <mergeCell ref="E6:F6"/>
    <mergeCell ref="C6:D6"/>
    <mergeCell ref="C7:D7"/>
    <mergeCell ref="A7:B7"/>
    <mergeCell ref="E7:F7"/>
    <mergeCell ref="A2:K2"/>
    <mergeCell ref="H20:K20"/>
    <mergeCell ref="A10:K10"/>
    <mergeCell ref="B25:K25"/>
    <mergeCell ref="B24:K24"/>
    <mergeCell ref="A1:K1"/>
    <mergeCell ref="A6:B6"/>
  </mergeCells>
  <conditionalFormatting sqref="H12:H19">
    <cfRule type="cellIs" priority="1" operator="equal" dxfId="0">
      <formula>"INHABITABLE (ROJO)"</formula>
    </cfRule>
    <cfRule type="cellIs" priority="2" operator="equal" dxfId="1">
      <formula>"RESTRINGIDO (AMARILLO)"</formula>
    </cfRule>
    <cfRule type="cellIs" priority="3" operator="equal" dxfId="2">
      <formula>"HABITABLE (VERDE)"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8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32" customWidth="1" min="4" max="4"/>
    <col width="34" customWidth="1" min="5" max="5"/>
    <col width="45" customWidth="1" min="6" max="6"/>
    <col width="32" customWidth="1" min="7" max="7"/>
    <col width="18" customWidth="1" min="8" max="8"/>
    <col width="38" customWidth="1" min="9" max="9"/>
    <col width="16" customWidth="1" min="10" max="10"/>
    <col width="42" customWidth="1" min="11" max="11"/>
    <col width="24" customWidth="1" min="12" max="12"/>
    <col width="14" customWidth="1" min="13" max="13"/>
    <col width="18" customWidth="1" min="14" max="14"/>
  </cols>
  <sheetData>
    <row r="1" ht="30" customHeight="1">
      <c r="A1" s="1" t="inlineStr">
        <is>
          <t>MATRIZ TÉCNICA DE INSPECCIÓN POST-TERREMOTO (&gt; 7.0 RICHTER) - LISTA DE CHEQUEO DE CAMPO</t>
        </is>
      </c>
    </row>
    <row r="2" ht="18" customHeight="1">
      <c r="A2" s="2" t="inlineStr">
        <is>
          <t>Herramienta de Evaluación de Daños Estructurales, Mecánicos, Eléctricos y Químicos para Profesionales de SST</t>
        </is>
      </c>
    </row>
    <row r="3" ht="18" customHeight="1">
      <c r="A3" s="15" t="inlineStr">
        <is>
          <t>Instrucciones: Diligencie las columnas H (Estado), I (Hallazgo Observado), J (Criticidad), K (Acción), L (Responsable) y M (Fecha). Las columnas sombreadas en azul claro son editables.</t>
        </is>
      </c>
    </row>
    <row r="5" ht="28" customHeight="1">
      <c r="A5" s="8" t="inlineStr">
        <is>
          <t>ID</t>
        </is>
      </c>
      <c r="B5" s="8" t="inlineStr">
        <is>
          <t>Módulo</t>
        </is>
      </c>
      <c r="C5" s="8" t="inlineStr">
        <is>
          <t>Área Operativa</t>
        </is>
      </c>
      <c r="D5" s="8" t="inlineStr">
        <is>
          <t>Elemento / Sistema</t>
        </is>
      </c>
      <c r="E5" s="8" t="inlineStr">
        <is>
          <t>Criterio Técnico &amp; Norma</t>
        </is>
      </c>
      <c r="F5" s="8" t="inlineStr">
        <is>
          <t>Umbral de Falla / Condición Crítica</t>
        </is>
      </c>
      <c r="G5" s="8" t="inlineStr">
        <is>
          <t>Método de Verificación</t>
        </is>
      </c>
      <c r="H5" s="8" t="inlineStr">
        <is>
          <t>Estado Inspección</t>
        </is>
      </c>
      <c r="I5" s="8" t="inlineStr">
        <is>
          <t>Hallazgo Observado / Medición Campo</t>
        </is>
      </c>
      <c r="J5" s="8" t="inlineStr">
        <is>
          <t>Nivel Criticidad</t>
        </is>
      </c>
      <c r="K5" s="8" t="inlineStr">
        <is>
          <t>Acción Inmediata Requerida</t>
        </is>
      </c>
      <c r="L5" s="8" t="inlineStr">
        <is>
          <t>Responsable</t>
        </is>
      </c>
      <c r="M5" s="8" t="inlineStr">
        <is>
          <t>Fecha</t>
        </is>
      </c>
      <c r="N5" s="8" t="inlineStr">
        <is>
          <t>Evidencia Fotográfica / ID Foto</t>
        </is>
      </c>
    </row>
    <row r="6" ht="22" customHeight="1">
      <c r="A6" s="11" t="inlineStr">
        <is>
          <t>STR-01</t>
        </is>
      </c>
      <c r="B6" s="12" t="inlineStr">
        <is>
          <t>Estructural y Locativo</t>
        </is>
      </c>
      <c r="C6" s="12" t="inlineStr">
        <is>
          <t>Nave de Producción (Extrusión y Corte)</t>
        </is>
      </c>
      <c r="D6" s="16" t="inlineStr">
        <is>
          <t>Columnas de Concreto / Nudos Vigas</t>
        </is>
      </c>
      <c r="E6" s="12" t="inlineStr">
        <is>
          <t>ATC-20 / ACI 318 - Falla por cortante y flexión cíclica</t>
        </is>
      </c>
      <c r="F6" s="12" t="inlineStr">
        <is>
          <t>Grietas diagonales en 'X' &gt; 3 mm, desprendimiento de recubrimiento o acero expuesto/pandeado.</t>
        </is>
      </c>
      <c r="G6" s="12" t="inlineStr">
        <is>
          <t>Inspección visual + Fisurómetro graduado</t>
        </is>
      </c>
      <c r="H6" s="17" t="inlineStr">
        <is>
          <t>Cumple</t>
        </is>
      </c>
      <c r="I6" s="18" t="inlineStr">
        <is>
          <t>Sin fisuras visibles en nudos</t>
        </is>
      </c>
      <c r="J6" s="17" t="inlineStr">
        <is>
          <t>BAJO</t>
        </is>
      </c>
      <c r="K6" s="18" t="inlineStr">
        <is>
          <t>Monitoreo durante réplicas</t>
        </is>
      </c>
      <c r="L6" s="19" t="inlineStr">
        <is>
          <t>Ing. Estructural</t>
        </is>
      </c>
      <c r="M6" s="19" t="inlineStr">
        <is>
          <t>2026-08-30</t>
        </is>
      </c>
      <c r="N6" s="19" t="inlineStr">
        <is>
          <t>FOTO-STR-01</t>
        </is>
      </c>
    </row>
    <row r="7" ht="22" customHeight="1">
      <c r="A7" s="11" t="inlineStr">
        <is>
          <t>STR-02</t>
        </is>
      </c>
      <c r="B7" s="12" t="inlineStr">
        <is>
          <t>Estructural y Locativo</t>
        </is>
      </c>
      <c r="C7" s="12" t="inlineStr">
        <is>
          <t>Nave de Producción (Extrusión y Corte)</t>
        </is>
      </c>
      <c r="D7" s="16" t="inlineStr">
        <is>
          <t>Cerchas Metálicas y Vigas de Cubierta</t>
        </is>
      </c>
      <c r="E7" s="12" t="inlineStr">
        <is>
          <t>AISC 360 / ATC-20 - Integridad de nudos y pandeo</t>
        </is>
      </c>
      <c r="F7" s="12" t="inlineStr">
        <is>
          <t>Pandeo de cordones superiores, pernos de cartelas cizallados, deformación de correas de techo.</t>
        </is>
      </c>
      <c r="G7" s="12" t="inlineStr">
        <is>
          <t>Láser de alineación + inspección con plataforma aérea</t>
        </is>
      </c>
      <c r="H7" s="17" t="inlineStr">
        <is>
          <t>Cumple</t>
        </is>
      </c>
      <c r="I7" s="18" t="inlineStr">
        <is>
          <t>Estructura metálica alineada</t>
        </is>
      </c>
      <c r="J7" s="17" t="inlineStr">
        <is>
          <t>BAJO</t>
        </is>
      </c>
      <c r="K7" s="18" t="inlineStr">
        <is>
          <t>Inspección rutinaria</t>
        </is>
      </c>
      <c r="L7" s="19" t="inlineStr">
        <is>
          <t>Jefe Mantenimiento</t>
        </is>
      </c>
      <c r="M7" s="19" t="inlineStr">
        <is>
          <t>2026-08-30</t>
        </is>
      </c>
      <c r="N7" s="19" t="inlineStr">
        <is>
          <t>FOTO-STR-02</t>
        </is>
      </c>
    </row>
    <row r="8" ht="22" customHeight="1">
      <c r="A8" s="11" t="inlineStr">
        <is>
          <t>STR-03</t>
        </is>
      </c>
      <c r="B8" s="12" t="inlineStr">
        <is>
          <t>Estructural y Locativo</t>
        </is>
      </c>
      <c r="C8" s="12" t="inlineStr">
        <is>
          <t>Nave de Producción (Extrusión y Corte)</t>
        </is>
      </c>
      <c r="D8" s="16" t="inlineStr">
        <is>
          <t>Arriostramientos Laterales (Vanos en X)</t>
        </is>
      </c>
      <c r="E8" s="12" t="inlineStr">
        <is>
          <t>AISC 341 - Capacidad sismorresistente lateral</t>
        </is>
      </c>
      <c r="F8" s="12" t="inlineStr">
        <is>
          <t>Pandeo lateral permanente, rotura de cordones de soldadura o tensores desprendidos.</t>
        </is>
      </c>
      <c r="G8" s="12" t="inlineStr">
        <is>
          <t>Revisión visual de tensión y tintas penetrantes en soldadura</t>
        </is>
      </c>
      <c r="H8" s="17" t="inlineStr">
        <is>
          <t>Cumple</t>
        </is>
      </c>
      <c r="I8" s="18" t="inlineStr">
        <is>
          <t>Tensores con tensión nominal</t>
        </is>
      </c>
      <c r="J8" s="17" t="inlineStr">
        <is>
          <t>BAJO</t>
        </is>
      </c>
      <c r="K8" s="18" t="inlineStr">
        <is>
          <t>Ninguna</t>
        </is>
      </c>
      <c r="L8" s="19" t="inlineStr">
        <is>
          <t>Jefe Mantenimiento</t>
        </is>
      </c>
      <c r="M8" s="19" t="inlineStr">
        <is>
          <t>2026-08-30</t>
        </is>
      </c>
      <c r="N8" s="19" t="inlineStr">
        <is>
          <t>FOTO-STR-03</t>
        </is>
      </c>
    </row>
    <row r="9" ht="22" customHeight="1">
      <c r="A9" s="11" t="inlineStr">
        <is>
          <t>STR-04</t>
        </is>
      </c>
      <c r="B9" s="12" t="inlineStr">
        <is>
          <t>Estructural y Locativo</t>
        </is>
      </c>
      <c r="C9" s="12" t="inlineStr">
        <is>
          <t>Nave de Producción (Extrusión y Corte)</t>
        </is>
      </c>
      <c r="D9" s="16" t="inlineStr">
        <is>
          <t>Muros de Mampostería y Cerramientos</t>
        </is>
      </c>
      <c r="E9" s="12" t="inlineStr">
        <is>
          <t>ATC-20 - Riesgo de caída de objetos pesados</t>
        </is>
      </c>
      <c r="F9" s="12" t="inlineStr">
        <is>
          <t>Grietas pasantes en X &gt; 5 mm, desprendimiento de bloques, ladeo o colapso hacia pasillos.</t>
        </is>
      </c>
      <c r="G9" s="12" t="inlineStr">
        <is>
          <t>Inspección visual perimetral</t>
        </is>
      </c>
      <c r="H9" s="17" t="inlineStr">
        <is>
          <t>Cumple</t>
        </is>
      </c>
      <c r="I9" s="18" t="inlineStr">
        <is>
          <t>Muros estables sin desprendimientos</t>
        </is>
      </c>
      <c r="J9" s="17" t="inlineStr">
        <is>
          <t>BAJO</t>
        </is>
      </c>
      <c r="K9" s="18" t="inlineStr">
        <is>
          <t>Monitoreo</t>
        </is>
      </c>
      <c r="L9" s="19" t="inlineStr">
        <is>
          <t>Inspector SST</t>
        </is>
      </c>
      <c r="M9" s="19" t="inlineStr">
        <is>
          <t>2026-08-30</t>
        </is>
      </c>
      <c r="N9" s="19" t="inlineStr">
        <is>
          <t>FOTO-STR-04</t>
        </is>
      </c>
    </row>
    <row r="10" ht="22" customHeight="1">
      <c r="A10" s="11" t="inlineStr">
        <is>
          <t>STR-05</t>
        </is>
      </c>
      <c r="B10" s="12" t="inlineStr">
        <is>
          <t>Estructural y Locativo</t>
        </is>
      </c>
      <c r="C10" s="12" t="inlineStr">
        <is>
          <t>Bodega Principal y Sótano (Almacenamiento PT)</t>
        </is>
      </c>
      <c r="D10" s="16" t="inlineStr">
        <is>
          <t>Verticalidad / Plomo de Racks Selectivos</t>
        </is>
      </c>
      <c r="E10" s="12" t="inlineStr">
        <is>
          <t>ANSI MH16.1 / RMI - Desplome admisible de racks</t>
        </is>
      </c>
      <c r="F10" s="12" t="inlineStr">
        <is>
          <t>Desviación de plomo &gt; H/240 con carga o &gt; H/60 sin carga (ej: rack 10 m &gt; 41.6 mm con carga).</t>
        </is>
      </c>
      <c r="G10" s="12" t="inlineStr">
        <is>
          <t>Plomada láser o teodolito en pasillos longitudinal y transversal</t>
        </is>
      </c>
      <c r="H10" s="17" t="inlineStr">
        <is>
          <t>No Cumple</t>
        </is>
      </c>
      <c r="I10" s="18" t="inlineStr">
        <is>
          <t>Desplome de 55 mm en Batería R-03 pasillo 2</t>
        </is>
      </c>
      <c r="J10" s="17" t="inlineStr">
        <is>
          <t>CRÍTICO</t>
        </is>
      </c>
      <c r="K10" s="18" t="inlineStr">
        <is>
          <t>Descargar de inmediato con apilador guiado y precintar pasillo</t>
        </is>
      </c>
      <c r="L10" s="19" t="inlineStr">
        <is>
          <t>Especialista Racks / SST</t>
        </is>
      </c>
      <c r="M10" s="19" t="inlineStr">
        <is>
          <t>2026-08-30</t>
        </is>
      </c>
      <c r="N10" s="19" t="inlineStr">
        <is>
          <t>FOTO-STR-05</t>
        </is>
      </c>
    </row>
    <row r="11" ht="22" customHeight="1">
      <c r="A11" s="11" t="inlineStr">
        <is>
          <t>STR-06</t>
        </is>
      </c>
      <c r="B11" s="12" t="inlineStr">
        <is>
          <t>Estructural y Locativo</t>
        </is>
      </c>
      <c r="C11" s="12" t="inlineStr">
        <is>
          <t>Bodega Principal y Sótano (Almacenamiento PT)</t>
        </is>
      </c>
      <c r="D11" s="16" t="inlineStr">
        <is>
          <t>Puntales y Diagonales de Bastidores de Racks</t>
        </is>
      </c>
      <c r="E11" s="12" t="inlineStr">
        <is>
          <t>RMI 8.4.1 - Daño localizado en montantes</t>
        </is>
      </c>
      <c r="F11" s="12" t="inlineStr">
        <is>
          <t>Pandeo local &gt; 3 mm en vano de 1 m, abolladuras en cara frontal/lateral por impacto de sismo.</t>
        </is>
      </c>
      <c r="G11" s="12" t="inlineStr">
        <is>
          <t>Regla metálica de 1 m calibrada + calibrador de profundidad</t>
        </is>
      </c>
      <c r="H11" s="17" t="inlineStr">
        <is>
          <t>No Cumple</t>
        </is>
      </c>
      <c r="I11" s="18" t="inlineStr">
        <is>
          <t>Pandeo de 5 mm en diagonal bastidor R-03</t>
        </is>
      </c>
      <c r="J11" s="17" t="inlineStr">
        <is>
          <t>ALTO</t>
        </is>
      </c>
      <c r="K11" s="18" t="inlineStr">
        <is>
          <t>Descargar niveles superiores del módulo afectado</t>
        </is>
      </c>
      <c r="L11" s="19" t="inlineStr">
        <is>
          <t>Jefe Bodega</t>
        </is>
      </c>
      <c r="M11" s="19" t="inlineStr">
        <is>
          <t>2026-08-30</t>
        </is>
      </c>
      <c r="N11" s="19" t="inlineStr">
        <is>
          <t>FOTO-STR-06</t>
        </is>
      </c>
    </row>
    <row r="12" ht="22" customHeight="1">
      <c r="A12" s="11" t="inlineStr">
        <is>
          <t>STR-07</t>
        </is>
      </c>
      <c r="B12" s="12" t="inlineStr">
        <is>
          <t>Estructural y Locativo</t>
        </is>
      </c>
      <c r="C12" s="12" t="inlineStr">
        <is>
          <t>Bodega Principal y Sótano (Almacenamiento PT)</t>
        </is>
      </c>
      <c r="D12" s="16" t="inlineStr">
        <is>
          <t>Pernos de Anclaje de Placas Base de Racks</t>
        </is>
      </c>
      <c r="E12" s="12" t="inlineStr">
        <is>
          <t>ANSI MH16.1 - Anclaje sísmico de estanterías</t>
        </is>
      </c>
      <c r="F12" s="12" t="inlineStr">
        <is>
          <t>Pernos arrancados, cizallados, flojos o losa de concreto agrietada en cono de extracción.</t>
        </is>
      </c>
      <c r="G12" s="12" t="inlineStr">
        <is>
          <t>Torquímetro de comprobación manual + inspección de cono de fractura</t>
        </is>
      </c>
      <c r="H12" s="17" t="inlineStr">
        <is>
          <t>No Cumple</t>
        </is>
      </c>
      <c r="I12" s="18" t="inlineStr">
        <is>
          <t>2 pernos arrancados en pata frontal R-03</t>
        </is>
      </c>
      <c r="J12" s="17" t="inlineStr">
        <is>
          <t>CRÍTICO</t>
        </is>
      </c>
      <c r="K12" s="18" t="inlineStr">
        <is>
          <t>Apuntalar poste y retrotraer carga</t>
        </is>
      </c>
      <c r="L12" s="19" t="inlineStr">
        <is>
          <t>Jefe Mantenimiento</t>
        </is>
      </c>
      <c r="M12" s="19" t="inlineStr">
        <is>
          <t>2026-08-30</t>
        </is>
      </c>
      <c r="N12" s="19" t="inlineStr">
        <is>
          <t>FOTO-STR-07</t>
        </is>
      </c>
    </row>
    <row r="13" ht="22" customHeight="1">
      <c r="A13" s="11" t="inlineStr">
        <is>
          <t>STR-08</t>
        </is>
      </c>
      <c r="B13" s="12" t="inlineStr">
        <is>
          <t>Estructural y Locativo</t>
        </is>
      </c>
      <c r="C13" s="12" t="inlineStr">
        <is>
          <t>Bodega Principal y Sótano (Almacenamiento PT)</t>
        </is>
      </c>
      <c r="D13" s="16" t="inlineStr">
        <is>
          <t>Losa de Sótano / Punzonamiento en Columnas</t>
        </is>
      </c>
      <c r="E13" s="12" t="inlineStr">
        <is>
          <t>ACI 318-19 / ATC-20 - Falla frágil por corte bidireccional</t>
        </is>
      </c>
      <c r="F13" s="12" t="inlineStr">
        <is>
          <t>Fisuras circunferenciales o radiales en ábacos o capitel a d/2 de la columna; deflexión de losa.</t>
        </is>
      </c>
      <c r="G13" s="12" t="inlineStr">
        <is>
          <t>Luz rasante + medidor de fisuras en intradós de losa</t>
        </is>
      </c>
      <c r="H13" s="17" t="inlineStr">
        <is>
          <t>Cumple</t>
        </is>
      </c>
      <c r="I13" s="18" t="inlineStr">
        <is>
          <t>Losa sin agrietamiento en entorno de columnas</t>
        </is>
      </c>
      <c r="J13" s="17" t="inlineStr">
        <is>
          <t>BAJO</t>
        </is>
      </c>
      <c r="K13" s="18" t="inlineStr">
        <is>
          <t>Monitoreo de sobrecarga</t>
        </is>
      </c>
      <c r="L13" s="19" t="inlineStr">
        <is>
          <t>Ing. Estructural</t>
        </is>
      </c>
      <c r="M13" s="19" t="inlineStr">
        <is>
          <t>2026-08-30</t>
        </is>
      </c>
      <c r="N13" s="19" t="inlineStr">
        <is>
          <t>FOTO-STR-08</t>
        </is>
      </c>
    </row>
    <row r="14" ht="22" customHeight="1">
      <c r="A14" s="11" t="inlineStr">
        <is>
          <t>STR-09</t>
        </is>
      </c>
      <c r="B14" s="12" t="inlineStr">
        <is>
          <t>Estructural y Locativo</t>
        </is>
      </c>
      <c r="C14" s="12" t="inlineStr">
        <is>
          <t>Bodega Principal y Sótano (Almacenamiento PT)</t>
        </is>
      </c>
      <c r="D14" s="16" t="inlineStr">
        <is>
          <t>Muros de Contención Perimetrales del Sótano</t>
        </is>
      </c>
      <c r="E14" s="12" t="inlineStr">
        <is>
          <t>ATC-20 / ACI 350 - Empuje lateral de tierras post-sismo</t>
        </is>
      </c>
      <c r="F14" s="12" t="inlineStr">
        <is>
          <t>Fisuras diagonales &gt; 3 mm, humedad/infiltración de nivel freático, abombamiento del muro.</t>
        </is>
      </c>
      <c r="G14" s="12" t="inlineStr">
        <is>
          <t>Inspección visual + medición de plomo de muro</t>
        </is>
      </c>
      <c r="H14" s="17" t="inlineStr">
        <is>
          <t>Cumple</t>
        </is>
      </c>
      <c r="I14" s="18" t="inlineStr">
        <is>
          <t>Muros secos y verticales</t>
        </is>
      </c>
      <c r="J14" s="17" t="inlineStr">
        <is>
          <t>BAJO</t>
        </is>
      </c>
      <c r="K14" s="18" t="inlineStr">
        <is>
          <t>Monitorear drenajes</t>
        </is>
      </c>
      <c r="L14" s="19" t="inlineStr">
        <is>
          <t>Inspector SST</t>
        </is>
      </c>
      <c r="M14" s="19" t="inlineStr">
        <is>
          <t>2026-08-30</t>
        </is>
      </c>
      <c r="N14" s="19" t="inlineStr">
        <is>
          <t>FOTO-STR-09</t>
        </is>
      </c>
    </row>
    <row r="15" ht="22" customHeight="1">
      <c r="A15" s="11" t="inlineStr">
        <is>
          <t>STR-10</t>
        </is>
      </c>
      <c r="B15" s="12" t="inlineStr">
        <is>
          <t>Estructural y Locativo</t>
        </is>
      </c>
      <c r="C15" s="12" t="inlineStr">
        <is>
          <t>Bodega Principal y Sótano (Almacenamiento PT)</t>
        </is>
      </c>
      <c r="D15" s="16" t="inlineStr">
        <is>
          <t>Juntas de Dilatación Sísmica en Sótano</t>
        </is>
      </c>
      <c r="E15" s="12" t="inlineStr">
        <is>
          <t>ATC-20 - Choque entre cuerpos de edificio (Pounding)</t>
        </is>
      </c>
      <c r="F15" s="12" t="inlineStr">
        <is>
          <t>Cierre total o desalineación permanente de junta; rotura de cubre-juntas y sello hídrico.</t>
        </is>
      </c>
      <c r="G15" s="12" t="inlineStr">
        <is>
          <t>Cinta métrica / medición de apertura de junta en 5 puntos</t>
        </is>
      </c>
      <c r="H15" s="17" t="inlineStr">
        <is>
          <t>Cumple</t>
        </is>
      </c>
      <c r="I15" s="18" t="inlineStr">
        <is>
          <t>Apertura uniforme de 50 mm</t>
        </is>
      </c>
      <c r="J15" s="17" t="inlineStr">
        <is>
          <t>BAJO</t>
        </is>
      </c>
      <c r="K15" s="18" t="inlineStr">
        <is>
          <t>Ninguna</t>
        </is>
      </c>
      <c r="L15" s="19" t="inlineStr">
        <is>
          <t>Ing. Estructural</t>
        </is>
      </c>
      <c r="M15" s="19" t="inlineStr">
        <is>
          <t>2026-08-30</t>
        </is>
      </c>
      <c r="N15" s="19" t="inlineStr">
        <is>
          <t>FOTO-STR-10</t>
        </is>
      </c>
    </row>
    <row r="16" ht="22" customHeight="1">
      <c r="A16" s="11" t="inlineStr">
        <is>
          <t>STR-11</t>
        </is>
      </c>
      <c r="B16" s="12" t="inlineStr">
        <is>
          <t>Estructural y Locativo</t>
        </is>
      </c>
      <c r="C16" s="12" t="inlineStr">
        <is>
          <t>Sistema de Materia Prima (Silos y Tolvas)</t>
        </is>
      </c>
      <c r="D16" s="16" t="inlineStr">
        <is>
          <t>Verticalidad / Inclinación de Silos de Pellet</t>
        </is>
      </c>
      <c r="E16" s="12" t="inlineStr">
        <is>
          <t>Eurocódigo 1-4 / ASCE - Asentamiento diferencial en silos</t>
        </is>
      </c>
      <c r="F16" s="12" t="inlineStr">
        <is>
          <t>Desplome del fuste cilíndrico &gt; H/200; giro de cimentación o desnivel en placa base.</t>
        </is>
      </c>
      <c r="G16" s="12" t="inlineStr">
        <is>
          <t>Nivel topográfico / estación total láser</t>
        </is>
      </c>
      <c r="H16" s="17" t="inlineStr">
        <is>
          <t>Cumple</t>
        </is>
      </c>
      <c r="I16" s="18" t="inlineStr">
        <is>
          <t>Plomo dentro de tolerancia (&lt; 15 mm en 12 m)</t>
        </is>
      </c>
      <c r="J16" s="17" t="inlineStr">
        <is>
          <t>BAJO</t>
        </is>
      </c>
      <c r="K16" s="18" t="inlineStr">
        <is>
          <t>Revisión trimestral</t>
        </is>
      </c>
      <c r="L16" s="19" t="inlineStr">
        <is>
          <t>Topógrafo / Mant.</t>
        </is>
      </c>
      <c r="M16" s="19" t="inlineStr">
        <is>
          <t>2026-08-30</t>
        </is>
      </c>
      <c r="N16" s="19" t="inlineStr">
        <is>
          <t>FOTO-STR-11</t>
        </is>
      </c>
    </row>
    <row r="17" ht="22" customHeight="1">
      <c r="A17" s="11" t="inlineStr">
        <is>
          <t>STR-12</t>
        </is>
      </c>
      <c r="B17" s="12" t="inlineStr">
        <is>
          <t>Estructural y Locativo</t>
        </is>
      </c>
      <c r="C17" s="12" t="inlineStr">
        <is>
          <t>Sistema de Materia Prima (Silos y Tolvas)</t>
        </is>
      </c>
      <c r="D17" s="16" t="inlineStr">
        <is>
          <t>Fuste Metálico de Silos (Abolladuras/Pandeo)</t>
        </is>
      </c>
      <c r="E17" s="12" t="inlineStr">
        <is>
          <t>ASCE / EN 1993-4-1 - Compresión axial y corte sísmico</t>
        </is>
      </c>
      <c r="F17" s="12" t="inlineStr">
        <is>
          <t>Abombamiento circunferencial en base ('Pata de Elefante'), pandeo romboidal o desgarro de chapa.</t>
        </is>
      </c>
      <c r="G17" s="12" t="inlineStr">
        <is>
          <t>Inspección visual 360° en virola inferior + ultrasonido de espesor</t>
        </is>
      </c>
      <c r="H17" s="17" t="inlineStr">
        <is>
          <t>Cumple</t>
        </is>
      </c>
      <c r="I17" s="18" t="inlineStr">
        <is>
          <t>Láminas sin pandeo ni deformación plástica</t>
        </is>
      </c>
      <c r="J17" s="17" t="inlineStr">
        <is>
          <t>BAJO</t>
        </is>
      </c>
      <c r="K17" s="18" t="inlineStr">
        <is>
          <t>Ninguna</t>
        </is>
      </c>
      <c r="L17" s="19" t="inlineStr">
        <is>
          <t>Inspector Técnico</t>
        </is>
      </c>
      <c r="M17" s="19" t="inlineStr">
        <is>
          <t>2026-08-30</t>
        </is>
      </c>
      <c r="N17" s="19" t="inlineStr">
        <is>
          <t>FOTO-STR-12</t>
        </is>
      </c>
    </row>
    <row r="18" ht="22" customHeight="1">
      <c r="A18" s="11" t="inlineStr">
        <is>
          <t>STR-13</t>
        </is>
      </c>
      <c r="B18" s="12" t="inlineStr">
        <is>
          <t>Estructural y Locativo</t>
        </is>
      </c>
      <c r="C18" s="12" t="inlineStr">
        <is>
          <t>Sistema de Materia Prima (Silos y Tolvas)</t>
        </is>
      </c>
      <c r="D18" s="16" t="inlineStr">
        <is>
          <t>Faldón y Pernos de Anclaje de Silos a Cimentación</t>
        </is>
      </c>
      <c r="E18" s="12" t="inlineStr">
        <is>
          <t>ACI 355.2 / AISC 360 - Tracción y corte basal</t>
        </is>
      </c>
      <c r="F18" s="12" t="inlineStr">
        <is>
          <t>Pernos estirados por fluencia, tuercas sueltas, fisuración del pedestal de concreto.</t>
        </is>
      </c>
      <c r="G18" s="12" t="inlineStr">
        <is>
          <t>Inspección táctil + verificación de apriete con llave dinamométrica</t>
        </is>
      </c>
      <c r="H18" s="17" t="inlineStr">
        <is>
          <t>Cumple</t>
        </is>
      </c>
      <c r="I18" s="18" t="inlineStr">
        <is>
          <t>Pernos íntegros y torque verificado</t>
        </is>
      </c>
      <c r="J18" s="17" t="inlineStr">
        <is>
          <t>BAJO</t>
        </is>
      </c>
      <c r="K18" s="18" t="inlineStr">
        <is>
          <t>Ninguna</t>
        </is>
      </c>
      <c r="L18" s="19" t="inlineStr">
        <is>
          <t>Jefe Mantenimiento</t>
        </is>
      </c>
      <c r="M18" s="19" t="inlineStr">
        <is>
          <t>2026-08-30</t>
        </is>
      </c>
      <c r="N18" s="19" t="inlineStr">
        <is>
          <t>FOTO-STR-13</t>
        </is>
      </c>
    </row>
    <row r="19" ht="22" customHeight="1">
      <c r="A19" s="11" t="inlineStr">
        <is>
          <t>STR-14</t>
        </is>
      </c>
      <c r="B19" s="12" t="inlineStr">
        <is>
          <t>Estructural y Locativo</t>
        </is>
      </c>
      <c r="C19" s="12" t="inlineStr">
        <is>
          <t>Edificio Administrativo y Casino</t>
        </is>
      </c>
      <c r="D19" s="16" t="inlineStr">
        <is>
          <t>Escaleras de Evacuación y Descansos</t>
        </is>
      </c>
      <c r="E19" s="12" t="inlineStr">
        <is>
          <t>ATC-20 - Vía de escape segura ante emergencia</t>
        </is>
      </c>
      <c r="F19" s="12" t="inlineStr">
        <is>
          <t>Fisuras en anclaje de descanso a muros/vigas, desprendimiento de peldaños, barandas sueltas.</t>
        </is>
      </c>
      <c r="G19" s="12" t="inlineStr">
        <is>
          <t>Inspección visual y prueba de carga dinámica ligera en baranda</t>
        </is>
      </c>
      <c r="H19" s="17" t="inlineStr">
        <is>
          <t>Cumple</t>
        </is>
      </c>
      <c r="I19" s="18" t="inlineStr">
        <is>
          <t>Escaleras estructuralmente íntegras</t>
        </is>
      </c>
      <c r="J19" s="17" t="inlineStr">
        <is>
          <t>BAJO</t>
        </is>
      </c>
      <c r="K19" s="18" t="inlineStr">
        <is>
          <t>Habilitada para evacuación</t>
        </is>
      </c>
      <c r="L19" s="19" t="inlineStr">
        <is>
          <t>Inspector SST</t>
        </is>
      </c>
      <c r="M19" s="19" t="inlineStr">
        <is>
          <t>2026-08-30</t>
        </is>
      </c>
      <c r="N19" s="19" t="inlineStr">
        <is>
          <t>FOTO-STR-14</t>
        </is>
      </c>
    </row>
    <row r="20" ht="22" customHeight="1">
      <c r="A20" s="11" t="inlineStr">
        <is>
          <t>STR-15</t>
        </is>
      </c>
      <c r="B20" s="12" t="inlineStr">
        <is>
          <t>Estructural y Locativo</t>
        </is>
      </c>
      <c r="C20" s="12" t="inlineStr">
        <is>
          <t>Edificio Administrativo y Casino</t>
        </is>
      </c>
      <c r="D20" s="16" t="inlineStr">
        <is>
          <t>Cielorrasos, Plafones y Luminarias Suspendidas</t>
        </is>
      </c>
      <c r="E20" s="12" t="inlineStr">
        <is>
          <t>FEMA E-74 - Elementos no estructurales suspendidos</t>
        </is>
      </c>
      <c r="F20" s="12" t="inlineStr">
        <is>
          <t>Desprendimiento de perfiles T de drywall/escayola, luminarias descolgadas o sin cable de seguridad.</t>
        </is>
      </c>
      <c r="G20" s="12" t="inlineStr">
        <is>
          <t>Inspección visual aérea</t>
        </is>
      </c>
      <c r="H20" s="17" t="inlineStr">
        <is>
          <t>No Cumple</t>
        </is>
      </c>
      <c r="I20" s="18" t="inlineStr">
        <is>
          <t>3 paneles de cielo falso caídos en Casino</t>
        </is>
      </c>
      <c r="J20" s="17" t="inlineStr">
        <is>
          <t>MEDIO</t>
        </is>
      </c>
      <c r="K20" s="18" t="inlineStr">
        <is>
          <t>Retirar plafones sueltos y asegurar luminarias</t>
        </is>
      </c>
      <c r="L20" s="19" t="inlineStr">
        <is>
          <t>Servicios Generales</t>
        </is>
      </c>
      <c r="M20" s="19" t="inlineStr">
        <is>
          <t>2026-08-30</t>
        </is>
      </c>
      <c r="N20" s="19" t="inlineStr">
        <is>
          <t>FOTO-STR-15</t>
        </is>
      </c>
    </row>
    <row r="21" ht="22" customHeight="1">
      <c r="A21" s="11" t="inlineStr">
        <is>
          <t>STR-16</t>
        </is>
      </c>
      <c r="B21" s="12" t="inlineStr">
        <is>
          <t>Estructural y Locativo</t>
        </is>
      </c>
      <c r="C21" s="12" t="inlineStr">
        <is>
          <t>Edificio Administrativo y Casino</t>
        </is>
      </c>
      <c r="D21" s="16" t="inlineStr">
        <is>
          <t>Ventanales de Fachada y Divisiones de Vidrio</t>
        </is>
      </c>
      <c r="E21" s="12" t="inlineStr">
        <is>
          <t>ATC-20 - Riesgo de caída de vidrios pesados</t>
        </is>
      </c>
      <c r="F21" s="12" t="inlineStr">
        <is>
          <t>Vidrios agrietados o astillados, perfiles de aluminio doblados, pérdida de sellador estructural.</t>
        </is>
      </c>
      <c r="G21" s="12" t="inlineStr">
        <is>
          <t>Inspección visual desde interior y exterior acordonado</t>
        </is>
      </c>
      <c r="H21" s="17" t="inlineStr">
        <is>
          <t>Cumple</t>
        </is>
      </c>
      <c r="I21" s="18" t="inlineStr">
        <is>
          <t>Vidrios templados intactos</t>
        </is>
      </c>
      <c r="J21" s="17" t="inlineStr">
        <is>
          <t>BAJO</t>
        </is>
      </c>
      <c r="K21" s="18" t="inlineStr">
        <is>
          <t>Ninguna</t>
        </is>
      </c>
      <c r="L21" s="19" t="inlineStr">
        <is>
          <t>Servicios Generales</t>
        </is>
      </c>
      <c r="M21" s="19" t="inlineStr">
        <is>
          <t>2026-08-30</t>
        </is>
      </c>
      <c r="N21" s="19" t="inlineStr">
        <is>
          <t>FOTO-STR-16</t>
        </is>
      </c>
    </row>
    <row r="22" ht="22" customHeight="1">
      <c r="A22" s="11" t="inlineStr">
        <is>
          <t>STR-17</t>
        </is>
      </c>
      <c r="B22" s="12" t="inlineStr">
        <is>
          <t>Estructural y Locativo</t>
        </is>
      </c>
      <c r="C22" s="12" t="inlineStr">
        <is>
          <t>Laboratorio de Calidad</t>
        </is>
      </c>
      <c r="D22" s="16" t="inlineStr">
        <is>
          <t>Mesones Técnicos y Campana de Extracción Química</t>
        </is>
      </c>
      <c r="E22" s="12" t="inlineStr">
        <is>
          <t>Stanford Lab Guidelines / ATC-20 - Anclaje no estructural</t>
        </is>
      </c>
      <c r="F22" s="12" t="inlineStr">
        <is>
          <t>Mesones desanclados, ducto de extracción de humos desacoplado, soportes de pared cedidos.</t>
        </is>
      </c>
      <c r="G22" s="12" t="inlineStr">
        <is>
          <t>Inspección visual y empuje manual ligero</t>
        </is>
      </c>
      <c r="H22" s="17" t="inlineStr">
        <is>
          <t>Cumple</t>
        </is>
      </c>
      <c r="I22" s="18" t="inlineStr">
        <is>
          <t>Campana y ductos rígidamente soportados</t>
        </is>
      </c>
      <c r="J22" s="17" t="inlineStr">
        <is>
          <t>BAJO</t>
        </is>
      </c>
      <c r="K22" s="18" t="inlineStr">
        <is>
          <t>Ninguna</t>
        </is>
      </c>
      <c r="L22" s="19" t="inlineStr">
        <is>
          <t>Analista Calidad / SST</t>
        </is>
      </c>
      <c r="M22" s="19" t="inlineStr">
        <is>
          <t>2026-08-30</t>
        </is>
      </c>
      <c r="N22" s="19" t="inlineStr">
        <is>
          <t>FOTO-STR-17</t>
        </is>
      </c>
    </row>
    <row r="23" ht="22" customHeight="1">
      <c r="A23" s="11" t="inlineStr">
        <is>
          <t>STR-18</t>
        </is>
      </c>
      <c r="B23" s="12" t="inlineStr">
        <is>
          <t>Estructural y Locativo</t>
        </is>
      </c>
      <c r="C23" s="12" t="inlineStr">
        <is>
          <t>Portería, Parqueaderos y Áreas Perimétricas</t>
        </is>
      </c>
      <c r="D23" s="16" t="inlineStr">
        <is>
          <t>Muros de Cerramiento Perimetral</t>
        </is>
      </c>
      <c r="E23" s="12" t="inlineStr">
        <is>
          <t>ATC-20 - Riesgo de colapso hacia vía pública o parqueadero</t>
        </is>
      </c>
      <c r="F23" s="12" t="inlineStr">
        <is>
          <t>Inclinación visible &gt; 3°, fisuras en la base del muro de bloque, desprendimiento de concertinas.</t>
        </is>
      </c>
      <c r="G23" s="12" t="inlineStr">
        <is>
          <t>Plomada de albañil o nivel de burbuja</t>
        </is>
      </c>
      <c r="H23" s="17" t="inlineStr">
        <is>
          <t>Cumple</t>
        </is>
      </c>
      <c r="I23" s="18" t="inlineStr">
        <is>
          <t>Muro perimetral a plomo</t>
        </is>
      </c>
      <c r="J23" s="17" t="inlineStr">
        <is>
          <t>BAJO</t>
        </is>
      </c>
      <c r="K23" s="18" t="inlineStr">
        <is>
          <t>Ninguna</t>
        </is>
      </c>
      <c r="L23" s="19" t="inlineStr">
        <is>
          <t>Seguridad Física</t>
        </is>
      </c>
      <c r="M23" s="19" t="inlineStr">
        <is>
          <t>2026-08-30</t>
        </is>
      </c>
      <c r="N23" s="19" t="inlineStr">
        <is>
          <t>FOTO-STR-18</t>
        </is>
      </c>
    </row>
    <row r="24" ht="22" customHeight="1">
      <c r="A24" s="11" t="inlineStr">
        <is>
          <t>STR-19</t>
        </is>
      </c>
      <c r="B24" s="12" t="inlineStr">
        <is>
          <t>Estructural y Locativo</t>
        </is>
      </c>
      <c r="C24" s="12" t="inlineStr">
        <is>
          <t>Portería, Parqueaderos y Áreas Perimétricas</t>
        </is>
      </c>
      <c r="D24" s="16" t="inlineStr">
        <is>
          <t>Pavimentos, Taludes y Áreas de Maniobras</t>
        </is>
      </c>
      <c r="E24" s="12" t="inlineStr">
        <is>
          <t>ATC-20 - Licuefacción y asentamientos del terreno</t>
        </is>
      </c>
      <c r="F24" s="12" t="inlineStr">
        <is>
          <t>Grietas en asfalto con salto vertical &gt; 20 mm, afloramiento de arena fina con agua, grietas en talud.</t>
        </is>
      </c>
      <c r="G24" s="12" t="inlineStr">
        <is>
          <t>Inspección visual de calzadas y taludes</t>
        </is>
      </c>
      <c r="H24" s="17" t="inlineStr">
        <is>
          <t>Cumple</t>
        </is>
      </c>
      <c r="I24" s="18" t="inlineStr">
        <is>
          <t>Pavimento continuo sin saltos diferenciales</t>
        </is>
      </c>
      <c r="J24" s="17" t="inlineStr">
        <is>
          <t>BAJO</t>
        </is>
      </c>
      <c r="K24" s="18" t="inlineStr">
        <is>
          <t>Ninguna</t>
        </is>
      </c>
      <c r="L24" s="19" t="inlineStr">
        <is>
          <t>Seguridad Física</t>
        </is>
      </c>
      <c r="M24" s="19" t="inlineStr">
        <is>
          <t>2026-08-30</t>
        </is>
      </c>
      <c r="N24" s="19" t="inlineStr">
        <is>
          <t>FOTO-STR-19</t>
        </is>
      </c>
    </row>
    <row r="25" ht="22" customHeight="1">
      <c r="A25" s="11" t="inlineStr">
        <is>
          <t>MEC-01</t>
        </is>
      </c>
      <c r="B25" s="12" t="inlineStr">
        <is>
          <t>Mecánico y Proceso</t>
        </is>
      </c>
      <c r="C25" s="12" t="inlineStr">
        <is>
          <t>Nave de Producción (Extrusión y Corte)</t>
        </is>
      </c>
      <c r="D25" s="16" t="inlineStr">
        <is>
          <t>Pernos de Anclaje de Extrusoras (Líneas 1 a 4)</t>
        </is>
      </c>
      <c r="E25" s="12" t="inlineStr">
        <is>
          <t>Manual Maquinaria Plástico / OSHA - Estabilidad dinámica</t>
        </is>
      </c>
      <c r="F25" s="12" t="inlineStr">
        <is>
          <t>Pernos cizallados, tuercas desenroscadas, agrietamiento del pedestal de concreto bajo el reductor.</t>
        </is>
      </c>
      <c r="G25" s="12" t="inlineStr">
        <is>
          <t>Inspección visual + llave de golpe / torquímetro</t>
        </is>
      </c>
      <c r="H25" s="17" t="inlineStr">
        <is>
          <t>Cumple</t>
        </is>
      </c>
      <c r="I25" s="18" t="inlineStr">
        <is>
          <t>Anclajes con torque nominal</t>
        </is>
      </c>
      <c r="J25" s="17" t="inlineStr">
        <is>
          <t>BAJO</t>
        </is>
      </c>
      <c r="K25" s="18" t="inlineStr">
        <is>
          <t>Verificación operativa en vacío</t>
        </is>
      </c>
      <c r="L25" s="19" t="inlineStr">
        <is>
          <t>Mecánico Planta</t>
        </is>
      </c>
      <c r="M25" s="19" t="inlineStr">
        <is>
          <t>2026-08-30</t>
        </is>
      </c>
      <c r="N25" s="19" t="inlineStr">
        <is>
          <t>FOTO-MEC-01</t>
        </is>
      </c>
    </row>
    <row r="26" ht="22" customHeight="1">
      <c r="A26" s="11" t="inlineStr">
        <is>
          <t>MEC-02</t>
        </is>
      </c>
      <c r="B26" s="12" t="inlineStr">
        <is>
          <t>Mecánico y Proceso</t>
        </is>
      </c>
      <c r="C26" s="12" t="inlineStr">
        <is>
          <t>Nave de Producción (Extrusión y Corte)</t>
        </is>
      </c>
      <c r="D26" s="16" t="inlineStr">
        <is>
          <t>Alineación de Husillo, Reductor y Motor (Extrusora)</t>
        </is>
      </c>
      <c r="E26" s="12" t="inlineStr">
        <is>
          <t>Manual de Extrusión - Coaxialidad de línea de empuje</t>
        </is>
      </c>
      <c r="F26" s="12" t="inlineStr">
        <is>
          <t>Desalineación angular o paralela &gt; 0.05 mm (riesgo de atascamiento y fractura de husillo/camisa).</t>
        </is>
      </c>
      <c r="G26" s="12" t="inlineStr">
        <is>
          <t>Reloj comparador / sistema láser de alineación</t>
        </is>
      </c>
      <c r="H26" s="17" t="inlineStr">
        <is>
          <t>No Cumple</t>
        </is>
      </c>
      <c r="I26" s="18" t="inlineStr">
        <is>
          <t>Desalineación de 0.12 mm en Extrusora 2</t>
        </is>
      </c>
      <c r="J26" s="17" t="inlineStr">
        <is>
          <t>ALTO</t>
        </is>
      </c>
      <c r="K26" s="18" t="inlineStr">
        <is>
          <t>Re-alinear motor-caja antes de energizar tracción</t>
        </is>
      </c>
      <c r="L26" s="19" t="inlineStr">
        <is>
          <t>Especialista Mantenimiento</t>
        </is>
      </c>
      <c r="M26" s="19" t="inlineStr">
        <is>
          <t>2026-08-30</t>
        </is>
      </c>
      <c r="N26" s="19" t="inlineStr">
        <is>
          <t>FOTO-MEC-02</t>
        </is>
      </c>
    </row>
    <row r="27" ht="22" customHeight="1">
      <c r="A27" s="11" t="inlineStr">
        <is>
          <t>MEC-03</t>
        </is>
      </c>
      <c r="B27" s="12" t="inlineStr">
        <is>
          <t>Mecánico y Proceso</t>
        </is>
      </c>
      <c r="C27" s="12" t="inlineStr">
        <is>
          <t>Nave de Producción (Extrusión y Corte)</t>
        </is>
      </c>
      <c r="D27" s="16" t="inlineStr">
        <is>
          <t>Cañón / Barril de Extrusión y Soportes Deslizantes</t>
        </is>
      </c>
      <c r="E27" s="12" t="inlineStr">
        <is>
          <t>Manual de Extrusión - Dilatación térmica y soporte</t>
        </is>
      </c>
      <c r="F27" s="12" t="inlineStr">
        <is>
          <t>Cañón doblado, zapatas de soporte atascadas fuera de guías o interferencia mecánica con dados.</t>
        </is>
      </c>
      <c r="G27" s="12" t="inlineStr">
        <is>
          <t>Nivel de precisión + inspección visual de patines</t>
        </is>
      </c>
      <c r="H27" s="17" t="inlineStr">
        <is>
          <t>Cumple</t>
        </is>
      </c>
      <c r="I27" s="18" t="inlineStr">
        <is>
          <t>Patines libres en eje de dilatación</t>
        </is>
      </c>
      <c r="J27" s="17" t="inlineStr">
        <is>
          <t>BAJO</t>
        </is>
      </c>
      <c r="K27" s="18" t="inlineStr">
        <is>
          <t>Ninguna</t>
        </is>
      </c>
      <c r="L27" s="19" t="inlineStr">
        <is>
          <t>Mecánico Planta</t>
        </is>
      </c>
      <c r="M27" s="19" t="inlineStr">
        <is>
          <t>2026-08-30</t>
        </is>
      </c>
      <c r="N27" s="19" t="inlineStr">
        <is>
          <t>FOTO-MEC-03</t>
        </is>
      </c>
    </row>
    <row r="28" ht="22" customHeight="1">
      <c r="A28" s="11" t="inlineStr">
        <is>
          <t>MEC-04</t>
        </is>
      </c>
      <c r="B28" s="12" t="inlineStr">
        <is>
          <t>Mecánico y Proceso</t>
        </is>
      </c>
      <c r="C28" s="12" t="inlineStr">
        <is>
          <t>Nave de Producción (Extrusión y Corte)</t>
        </is>
      </c>
      <c r="D28" s="16" t="inlineStr">
        <is>
          <t>Resistencias Calefactoras y Termocuplas</t>
        </is>
      </c>
      <c r="E28" s="12" t="inlineStr">
        <is>
          <t>NFPA 79 - Seguridad en maquinaria industrial</t>
        </is>
      </c>
      <c r="F28" s="12" t="inlineStr">
        <is>
          <t>Bandas cerámicas partidas, cables de alta temperatura aplastados contra metal vivo, termocuplas rotas.</t>
        </is>
      </c>
      <c r="G28" s="12" t="inlineStr">
        <is>
          <t>Inspección visual + megado de aislamiento de resistencias</t>
        </is>
      </c>
      <c r="H28" s="17" t="inlineStr">
        <is>
          <t>No Cumple</t>
        </is>
      </c>
      <c r="I28" s="18" t="inlineStr">
        <is>
          <t>Resistencia de zona 3 quebrada en Extrusora 1</t>
        </is>
      </c>
      <c r="J28" s="17" t="inlineStr">
        <is>
          <t>MEDIO</t>
        </is>
      </c>
      <c r="K28" s="18" t="inlineStr">
        <is>
          <t>Reemplazar resistencia antes de iniciar rampa térmica</t>
        </is>
      </c>
      <c r="L28" s="19" t="inlineStr">
        <is>
          <t>Técnico Electricista</t>
        </is>
      </c>
      <c r="M28" s="19" t="inlineStr">
        <is>
          <t>2026-08-30</t>
        </is>
      </c>
      <c r="N28" s="19" t="inlineStr">
        <is>
          <t>FOTO-MEC-04</t>
        </is>
      </c>
    </row>
    <row r="29" ht="22" customHeight="1">
      <c r="A29" s="11" t="inlineStr">
        <is>
          <t>MEC-05</t>
        </is>
      </c>
      <c r="B29" s="12" t="inlineStr">
        <is>
          <t>Mecánico y Proceso</t>
        </is>
      </c>
      <c r="C29" s="12" t="inlineStr">
        <is>
          <t>Nave de Producción (Extrusión y Corte)</t>
        </is>
      </c>
      <c r="D29" s="16" t="inlineStr">
        <is>
          <t>Central Hidráulica y Tuberías de Aceite a Presión</t>
        </is>
      </c>
      <c r="E29" s="12" t="inlineStr">
        <is>
          <t>ISO 4413 / NFPA 30 - Riesgo de incendio por aceite térmico/hidráulico</t>
        </is>
      </c>
      <c r="F29" s="12" t="inlineStr">
        <is>
          <t>Fugas en mangueras de alta presión (150-210 bar), goteo sobre zonas calientes, tanque rajado.</t>
        </is>
      </c>
      <c r="G29" s="12" t="inlineStr">
        <is>
          <t>Inspección visual con lámpara UV / prueba de presión estática</t>
        </is>
      </c>
      <c r="H29" s="17" t="inlineStr">
        <is>
          <t>Cumple</t>
        </is>
      </c>
      <c r="I29" s="18" t="inlineStr">
        <is>
          <t>Circuito hidráulico estanco sin pérdidas</t>
        </is>
      </c>
      <c r="J29" s="17" t="inlineStr">
        <is>
          <t>BAJO</t>
        </is>
      </c>
      <c r="K29" s="18" t="inlineStr">
        <is>
          <t>Monitoreo en arranque</t>
        </is>
      </c>
      <c r="L29" s="19" t="inlineStr">
        <is>
          <t>Mecánico Planta</t>
        </is>
      </c>
      <c r="M29" s="19" t="inlineStr">
        <is>
          <t>2026-08-30</t>
        </is>
      </c>
      <c r="N29" s="19" t="inlineStr">
        <is>
          <t>FOTO-MEC-05</t>
        </is>
      </c>
    </row>
    <row r="30" ht="22" customHeight="1">
      <c r="A30" s="11" t="inlineStr">
        <is>
          <t>MEC-06</t>
        </is>
      </c>
      <c r="B30" s="12" t="inlineStr">
        <is>
          <t>Mecánico y Proceso</t>
        </is>
      </c>
      <c r="C30" s="12" t="inlineStr">
        <is>
          <t>Nave de Producción (Extrusión y Corte)</t>
        </is>
      </c>
      <c r="D30" s="16" t="inlineStr">
        <is>
          <t>Cortadoras Transversales y Bobinadoras Continuas</t>
        </is>
      </c>
      <c r="E30" s="12" t="inlineStr">
        <is>
          <t>Seguridad de Máquinas - Integridad cinemática</t>
        </is>
      </c>
      <c r="F30" s="12" t="inlineStr">
        <is>
          <t>Descuadre de carros de corte guillotine/circular, ejes expansibles ladeados, frenos atascados.</t>
        </is>
      </c>
      <c r="G30" s="12" t="inlineStr">
        <is>
          <t>Giro manual en vacío (desenergizado) + medición de perpendicularidad</t>
        </is>
      </c>
      <c r="H30" s="17" t="inlineStr">
        <is>
          <t>Cumple</t>
        </is>
      </c>
      <c r="I30" s="18" t="inlineStr">
        <is>
          <t>Carros de corte corren libremente</t>
        </is>
      </c>
      <c r="J30" s="17" t="inlineStr">
        <is>
          <t>BAJO</t>
        </is>
      </c>
      <c r="K30" s="18" t="inlineStr">
        <is>
          <t>Prueba funcional en vacío</t>
        </is>
      </c>
      <c r="L30" s="19" t="inlineStr">
        <is>
          <t>Operador Líder</t>
        </is>
      </c>
      <c r="M30" s="19" t="inlineStr">
        <is>
          <t>2026-08-30</t>
        </is>
      </c>
      <c r="N30" s="19" t="inlineStr">
        <is>
          <t>FOTO-MEC-06</t>
        </is>
      </c>
    </row>
    <row r="31" ht="22" customHeight="1">
      <c r="A31" s="11" t="inlineStr">
        <is>
          <t>MEC-07</t>
        </is>
      </c>
      <c r="B31" s="12" t="inlineStr">
        <is>
          <t>Mecánico y Proceso</t>
        </is>
      </c>
      <c r="C31" s="12" t="inlineStr">
        <is>
          <t>Nave de Producción (Extrusión y Corte)</t>
        </is>
      </c>
      <c r="D31" s="16" t="inlineStr">
        <is>
          <t>Red Neumática de Aire Comprimido (Suministro)</t>
        </is>
      </c>
      <c r="E31" s="12" t="inlineStr">
        <is>
          <t>ASME B31.3 - Tuberías presurizadas</t>
        </is>
      </c>
      <c r="F31" s="12" t="inlineStr">
        <is>
          <t>Desacople de mangueras espirales, rotura de filtros reguladores (FRL), caída de soportes aéreos.</t>
        </is>
      </c>
      <c r="G31" s="12" t="inlineStr">
        <is>
          <t>Inspección visual + presurización gradual escuchando soplidos</t>
        </is>
      </c>
      <c r="H31" s="17" t="inlineStr">
        <is>
          <t>No Cumple</t>
        </is>
      </c>
      <c r="I31" s="18" t="inlineStr">
        <is>
          <t>Fuga en unión roscada línea de aire nave central</t>
        </is>
      </c>
      <c r="J31" s="17" t="inlineStr">
        <is>
          <t>MEDIO</t>
        </is>
      </c>
      <c r="K31" s="18" t="inlineStr">
        <is>
          <t>Apretar conexión y cambiar empaque o-ring</t>
        </is>
      </c>
      <c r="L31" s="19" t="inlineStr">
        <is>
          <t>Mantenimiento Mecánico</t>
        </is>
      </c>
      <c r="M31" s="19" t="inlineStr">
        <is>
          <t>2026-08-30</t>
        </is>
      </c>
      <c r="N31" s="19" t="inlineStr">
        <is>
          <t>FOTO-MEC-07</t>
        </is>
      </c>
    </row>
    <row r="32" ht="22" customHeight="1">
      <c r="A32" s="11" t="inlineStr">
        <is>
          <t>MEC-08</t>
        </is>
      </c>
      <c r="B32" s="12" t="inlineStr">
        <is>
          <t>Mecánico y Proceso</t>
        </is>
      </c>
      <c r="C32" s="12" t="inlineStr">
        <is>
          <t>Sistema de Materia Prima (Silos y Tolvas)</t>
        </is>
      </c>
      <c r="D32" s="16" t="inlineStr">
        <is>
          <t>Tuberías de Transporte Neumático de Pellet</t>
        </is>
      </c>
      <c r="E32" s="12" t="inlineStr">
        <is>
          <t>NFPA 652 - Polvos y gránulos combustibles</t>
        </is>
      </c>
      <c r="F32" s="12" t="inlineStr">
        <is>
          <t>Desconexión de codos de acero inoxidable en altura, fugas de pellet que generen peligro de resbalón.</t>
        </is>
      </c>
      <c r="G32" s="12" t="inlineStr">
        <is>
          <t>Inspección visual a nivel de cubierta y racks de tubería</t>
        </is>
      </c>
      <c r="H32" s="17" t="inlineStr">
        <is>
          <t>Cumple</t>
        </is>
      </c>
      <c r="I32" s="18" t="inlineStr">
        <is>
          <t>Abrazaderas Morris ajustadas</t>
        </is>
      </c>
      <c r="J32" s="17" t="inlineStr">
        <is>
          <t>BAJO</t>
        </is>
      </c>
      <c r="K32" s="18" t="inlineStr">
        <is>
          <t>Ninguna</t>
        </is>
      </c>
      <c r="L32" s="19" t="inlineStr">
        <is>
          <t>Técnico Silos</t>
        </is>
      </c>
      <c r="M32" s="19" t="inlineStr">
        <is>
          <t>2026-08-30</t>
        </is>
      </c>
      <c r="N32" s="19" t="inlineStr">
        <is>
          <t>FOTO-MEC-08</t>
        </is>
      </c>
    </row>
    <row r="33" ht="22" customHeight="1">
      <c r="A33" s="11" t="inlineStr">
        <is>
          <t>MEC-09</t>
        </is>
      </c>
      <c r="B33" s="12" t="inlineStr">
        <is>
          <t>Mecánico y Proceso</t>
        </is>
      </c>
      <c r="C33" s="12" t="inlineStr">
        <is>
          <t>Sistema de Materia Prima (Silos y Tolvas)</t>
        </is>
      </c>
      <c r="D33" s="16" t="inlineStr">
        <is>
          <t>Tolvas de Mezcla y Dosificadores Gravimétricos</t>
        </is>
      </c>
      <c r="E33" s="12" t="inlineStr">
        <is>
          <t>Instrucciones Fabricante - Celdas de carga y mezcla</t>
        </is>
      </c>
      <c r="F33" s="12" t="inlineStr">
        <is>
          <t>Celdas de carga deformadas por impacto sísmico, pernos de anclaje de motorreductores cortados.</t>
        </is>
      </c>
      <c r="G33" s="12" t="inlineStr">
        <is>
          <t>Revisión de cero en báscula electrónica + inspección mecánica</t>
        </is>
      </c>
      <c r="H33" s="17" t="inlineStr">
        <is>
          <t>Cumple</t>
        </is>
      </c>
      <c r="I33" s="18" t="inlineStr">
        <is>
          <t>Calibración de celdas en cero nominal</t>
        </is>
      </c>
      <c r="J33" s="17" t="inlineStr">
        <is>
          <t>BAJO</t>
        </is>
      </c>
      <c r="K33" s="18" t="inlineStr">
        <is>
          <t>Verificar con pesas patrón</t>
        </is>
      </c>
      <c r="L33" s="19" t="inlineStr">
        <is>
          <t>Metrólogo / Calidad</t>
        </is>
      </c>
      <c r="M33" s="19" t="inlineStr">
        <is>
          <t>2026-08-30</t>
        </is>
      </c>
      <c r="N33" s="19" t="inlineStr">
        <is>
          <t>FOTO-MEC-09</t>
        </is>
      </c>
    </row>
    <row r="34" ht="22" customHeight="1">
      <c r="A34" s="11" t="inlineStr">
        <is>
          <t>MEC-10</t>
        </is>
      </c>
      <c r="B34" s="12" t="inlineStr">
        <is>
          <t>Mecánico y Proceso</t>
        </is>
      </c>
      <c r="C34" s="12" t="inlineStr">
        <is>
          <t>Subestación Eléctrica y Taller Mantenimiento</t>
        </is>
      </c>
      <c r="D34" s="16" t="inlineStr">
        <is>
          <t>Puente Grúa y Polipastos del Taller</t>
        </is>
      </c>
      <c r="E34" s="12" t="inlineStr">
        <is>
          <t>CMAA Spec 70 / OSHA - Rieles y vigas carril</t>
        </is>
      </c>
      <c r="F34" s="12" t="inlineStr">
        <is>
          <t>Rieles de puente grúa desalineados, topes de fin de carrera partidos, cables de izaje mordidos.</t>
        </is>
      </c>
      <c r="G34" s="12" t="inlineStr">
        <is>
          <t>Inspección visual con binoculares / medición de envergadura entre rieles</t>
        </is>
      </c>
      <c r="H34" s="17" t="inlineStr">
        <is>
          <t>Cumple</t>
        </is>
      </c>
      <c r="I34" s="18" t="inlineStr">
        <is>
          <t>Rieles rectos y topes operativos</t>
        </is>
      </c>
      <c r="J34" s="17" t="inlineStr">
        <is>
          <t>BAJO</t>
        </is>
      </c>
      <c r="K34" s="18" t="inlineStr">
        <is>
          <t>Prueba de traslación lenta</t>
        </is>
      </c>
      <c r="L34" s="19" t="inlineStr">
        <is>
          <t>Jefe Mantenimiento</t>
        </is>
      </c>
      <c r="M34" s="19" t="inlineStr">
        <is>
          <t>2026-08-30</t>
        </is>
      </c>
      <c r="N34" s="19" t="inlineStr">
        <is>
          <t>FOTO-MEC-10</t>
        </is>
      </c>
    </row>
    <row r="35" ht="22" customHeight="1">
      <c r="A35" s="11" t="inlineStr">
        <is>
          <t>MEC-11</t>
        </is>
      </c>
      <c r="B35" s="12" t="inlineStr">
        <is>
          <t>Mecánico y Proceso</t>
        </is>
      </c>
      <c r="C35" s="12" t="inlineStr">
        <is>
          <t>Subestación Eléctrica y Taller Mantenimiento</t>
        </is>
      </c>
      <c r="D35" s="16" t="inlineStr">
        <is>
          <t>Cilindros de Gases Industriales (Oxicorte / Argón)</t>
        </is>
      </c>
      <c r="E35" s="12" t="inlineStr">
        <is>
          <t>OSHA 1910.252 / CGA P-1 - Almacenamiento seguro de gases</t>
        </is>
      </c>
      <c r="F35" s="12" t="inlineStr">
        <is>
          <t>Cilindros volcados, cadenas de sujeción rotas, reguladores golpeados o fugas de acetileno/oxígeno.</t>
        </is>
      </c>
      <c r="G35" s="12" t="inlineStr">
        <is>
          <t>Inspección visual y prueba de espuma jabonosa en válvulas</t>
        </is>
      </c>
      <c r="H35" s="17" t="inlineStr">
        <is>
          <t>Cumple</t>
        </is>
      </c>
      <c r="I35" s="18" t="inlineStr">
        <is>
          <t>Botellas encadenadas verticalmente en corral</t>
        </is>
      </c>
      <c r="J35" s="17" t="inlineStr">
        <is>
          <t>BAJO</t>
        </is>
      </c>
      <c r="K35" s="18" t="inlineStr">
        <is>
          <t>Ninguna</t>
        </is>
      </c>
      <c r="L35" s="19" t="inlineStr">
        <is>
          <t>Inspector SST</t>
        </is>
      </c>
      <c r="M35" s="19" t="inlineStr">
        <is>
          <t>2026-08-30</t>
        </is>
      </c>
      <c r="N35" s="19" t="inlineStr">
        <is>
          <t>FOTO-MEC-11</t>
        </is>
      </c>
    </row>
    <row r="36" ht="22" customHeight="1">
      <c r="A36" s="11" t="inlineStr">
        <is>
          <t>ELE-01</t>
        </is>
      </c>
      <c r="B36" s="12" t="inlineStr">
        <is>
          <t>Eléctrico y Servicios Críticos</t>
        </is>
      </c>
      <c r="C36" s="12" t="inlineStr">
        <is>
          <t>Subestación Eléctrica y Taller Mantenimiento</t>
        </is>
      </c>
      <c r="D36" s="16" t="inlineStr">
        <is>
          <t>Transformadores de Media Tensión (Aceite Dieléctrico)</t>
        </is>
      </c>
      <c r="E36" s="12" t="inlineStr">
        <is>
          <t>IEEE 693 / NFPA 70 - Equipos de subestación post-sismo</t>
        </is>
      </c>
      <c r="F36" s="12" t="inlineStr">
        <is>
          <t>Desplazamiento sobre rieles, anclajes cortados, rotura de radiadores o derrame de aceite aislante.</t>
        </is>
      </c>
      <c r="G36" s="12" t="inlineStr">
        <is>
          <t>Inspección visual de retenes sísmicos y cubeto de retención</t>
        </is>
      </c>
      <c r="H36" s="17" t="inlineStr">
        <is>
          <t>Cumple</t>
        </is>
      </c>
      <c r="I36" s="18" t="inlineStr">
        <is>
          <t>Transformador sobre sus topes sin goteos</t>
        </is>
      </c>
      <c r="J36" s="17" t="inlineStr">
        <is>
          <t>BAJO</t>
        </is>
      </c>
      <c r="K36" s="18" t="inlineStr">
        <is>
          <t>Monitoreo nivel aceite</t>
        </is>
      </c>
      <c r="L36" s="19" t="inlineStr">
        <is>
          <t>Ing. Electricista</t>
        </is>
      </c>
      <c r="M36" s="19" t="inlineStr">
        <is>
          <t>2026-08-30</t>
        </is>
      </c>
      <c r="N36" s="19" t="inlineStr">
        <is>
          <t>FOTO-ELE-01</t>
        </is>
      </c>
    </row>
    <row r="37" ht="22" customHeight="1">
      <c r="A37" s="11" t="inlineStr">
        <is>
          <t>ELE-02</t>
        </is>
      </c>
      <c r="B37" s="12" t="inlineStr">
        <is>
          <t>Eléctrico y Servicios Críticos</t>
        </is>
      </c>
      <c r="C37" s="12" t="inlineStr">
        <is>
          <t>Subestación Eléctrica y Taller Mantenimiento</t>
        </is>
      </c>
      <c r="D37" s="16" t="inlineStr">
        <is>
          <t>Bujes / Aisladores de Porcelana de Alta Tensión</t>
        </is>
      </c>
      <c r="E37" s="12" t="inlineStr">
        <is>
          <t>IEEE 693 - Falla frágil en aisladores cerámicos</t>
        </is>
      </c>
      <c r="F37" s="12" t="inlineStr">
        <is>
          <t>Fisuras capilares o fractura total en conos de porcelana (Riesgo de arco eléctrico explosivo).</t>
        </is>
      </c>
      <c r="G37" s="12" t="inlineStr">
        <is>
          <t>Inspección visual detallada con linterna de alta potencia</t>
        </is>
      </c>
      <c r="H37" s="17" t="inlineStr">
        <is>
          <t>Cumple</t>
        </is>
      </c>
      <c r="I37" s="18" t="inlineStr">
        <is>
          <t>Aisladores limpios y libres de fisuras</t>
        </is>
      </c>
      <c r="J37" s="17" t="inlineStr">
        <is>
          <t>BAJO</t>
        </is>
      </c>
      <c r="K37" s="18" t="inlineStr">
        <is>
          <t>Ninguna</t>
        </is>
      </c>
      <c r="L37" s="19" t="inlineStr">
        <is>
          <t>Ing. Electricista</t>
        </is>
      </c>
      <c r="M37" s="19" t="inlineStr">
        <is>
          <t>2026-08-30</t>
        </is>
      </c>
      <c r="N37" s="19" t="inlineStr">
        <is>
          <t>FOTO-ELE-02</t>
        </is>
      </c>
    </row>
    <row r="38" ht="22" customHeight="1">
      <c r="A38" s="11" t="inlineStr">
        <is>
          <t>ELE-03</t>
        </is>
      </c>
      <c r="B38" s="12" t="inlineStr">
        <is>
          <t>Eléctrico y Servicios Críticos</t>
        </is>
      </c>
      <c r="C38" s="12" t="inlineStr">
        <is>
          <t>Subestación Eléctrica y Taller Mantenimiento</t>
        </is>
      </c>
      <c r="D38" s="16" t="inlineStr">
        <is>
          <t>Celdas de Media Tensión y Tableros Generales (TG)</t>
        </is>
      </c>
      <c r="E38" s="12" t="inlineStr">
        <is>
          <t>NFPA 70E / IEEE - Integridad mecánica de envolventes</t>
        </is>
      </c>
      <c r="F38" s="12" t="inlineStr">
        <is>
          <t>Gabinete desencajado, puertas trabadas, barras colectoras de cobre dobladas o aisladores rotos.</t>
        </is>
      </c>
      <c r="G38" s="12" t="inlineStr">
        <is>
          <t>Inspección visual desenergizada + termografía previa a reconexión</t>
        </is>
      </c>
      <c r="H38" s="17" t="inlineStr">
        <is>
          <t>Cumple</t>
        </is>
      </c>
      <c r="I38" s="18" t="inlineStr">
        <is>
          <t>Gabinete vertical y barras alineadas</t>
        </is>
      </c>
      <c r="J38" s="17" t="inlineStr">
        <is>
          <t>BAJO</t>
        </is>
      </c>
      <c r="K38" s="18" t="inlineStr">
        <is>
          <t>Prueba de aislamiento (Megger)</t>
        </is>
      </c>
      <c r="L38" s="19" t="inlineStr">
        <is>
          <t>Ing. Electricista</t>
        </is>
      </c>
      <c r="M38" s="19" t="inlineStr">
        <is>
          <t>2026-08-30</t>
        </is>
      </c>
      <c r="N38" s="19" t="inlineStr">
        <is>
          <t>FOTO-ELE-03</t>
        </is>
      </c>
    </row>
    <row r="39" ht="22" customHeight="1">
      <c r="A39" s="11" t="inlineStr">
        <is>
          <t>ELE-04</t>
        </is>
      </c>
      <c r="B39" s="12" t="inlineStr">
        <is>
          <t>Eléctrico y Servicios Críticos</t>
        </is>
      </c>
      <c r="C39" s="12" t="inlineStr">
        <is>
          <t>Nave de Producción (Extrusión y Corte)</t>
        </is>
      </c>
      <c r="D39" s="16" t="inlineStr">
        <is>
          <t>Bandejas Portacables y Canalizaciones Eléctricas Aéreas</t>
        </is>
      </c>
      <c r="E39" s="12" t="inlineStr">
        <is>
          <t>NFPA 70 / MSS SP-127 - Soportes sismorresistentes</t>
        </is>
      </c>
      <c r="F39" s="12" t="inlineStr">
        <is>
          <t>Desprendimiento de varillas roscadas, deformación de bandejas tipo escala, cables pellizcados.</t>
        </is>
      </c>
      <c r="G39" s="12" t="inlineStr">
        <is>
          <t>Inspección visual aérea en toda la longitud de la nave</t>
        </is>
      </c>
      <c r="H39" s="17" t="inlineStr">
        <is>
          <t>Cumple</t>
        </is>
      </c>
      <c r="I39" s="18" t="inlineStr">
        <is>
          <t>Soportes íntegros y cables peinados</t>
        </is>
      </c>
      <c r="J39" s="17" t="inlineStr">
        <is>
          <t>BAJO</t>
        </is>
      </c>
      <c r="K39" s="18" t="inlineStr">
        <is>
          <t>Ninguna</t>
        </is>
      </c>
      <c r="L39" s="19" t="inlineStr">
        <is>
          <t>Técnico Electricista</t>
        </is>
      </c>
      <c r="M39" s="19" t="inlineStr">
        <is>
          <t>2026-08-30</t>
        </is>
      </c>
      <c r="N39" s="19" t="inlineStr">
        <is>
          <t>FOTO-ELE-04</t>
        </is>
      </c>
    </row>
    <row r="40" ht="22" customHeight="1">
      <c r="A40" s="11" t="inlineStr">
        <is>
          <t>ELE-05</t>
        </is>
      </c>
      <c r="B40" s="12" t="inlineStr">
        <is>
          <t>Eléctrico y Servicios Críticos</t>
        </is>
      </c>
      <c r="C40" s="12" t="inlineStr">
        <is>
          <t>Subestación Eléctrica y Taller Mantenimiento</t>
        </is>
      </c>
      <c r="D40" s="16" t="inlineStr">
        <is>
          <t>Baterías de Respaldo DC y Sistema UPS</t>
        </is>
      </c>
      <c r="E40" s="12" t="inlineStr">
        <is>
          <t>IEEE 693 / NFPA 111 - Respaldo de protecciones</t>
        </is>
      </c>
      <c r="F40" s="12" t="inlineStr">
        <is>
          <t>Vasos de baterías volcados, derrame de electrolito ácido, bornes de conexión partidos.</t>
        </is>
      </c>
      <c r="G40" s="12" t="inlineStr">
        <is>
          <t>Inspección visual de gradillas y medición de voltaje de banco</t>
        </is>
      </c>
      <c r="H40" s="17" t="inlineStr">
        <is>
          <t>Cumple</t>
        </is>
      </c>
      <c r="I40" s="18" t="inlineStr">
        <is>
          <t>Banco de baterías firme y voltaje nominal</t>
        </is>
      </c>
      <c r="J40" s="17" t="inlineStr">
        <is>
          <t>BAJO</t>
        </is>
      </c>
      <c r="K40" s="18" t="inlineStr">
        <is>
          <t>Ninguna</t>
        </is>
      </c>
      <c r="L40" s="19" t="inlineStr">
        <is>
          <t>Técnico Electricista</t>
        </is>
      </c>
      <c r="M40" s="19" t="inlineStr">
        <is>
          <t>2026-08-30</t>
        </is>
      </c>
      <c r="N40" s="19" t="inlineStr">
        <is>
          <t>FOTO-ELE-05</t>
        </is>
      </c>
    </row>
    <row r="41" ht="22" customHeight="1">
      <c r="A41" s="11" t="inlineStr">
        <is>
          <t>ELE-06</t>
        </is>
      </c>
      <c r="B41" s="12" t="inlineStr">
        <is>
          <t>Eléctrico y Servicios Críticos</t>
        </is>
      </c>
      <c r="C41" s="12" t="inlineStr">
        <is>
          <t>Bodega Principal y Sótano (Almacenamiento PT)</t>
        </is>
      </c>
      <c r="D41" s="16" t="inlineStr">
        <is>
          <t>Bombas de la Red Contra Incendios (Cuarto RCI)</t>
        </is>
      </c>
      <c r="E41" s="12" t="inlineStr">
        <is>
          <t>NFPA 20 / NFPA 25 - Disponibilidad inmediata de bombeo</t>
        </is>
      </c>
      <c r="F41" s="12" t="inlineStr">
        <is>
          <t>Desalineación bomba-motor diésel, fugas en sellos mecánicos, tanque de combustible de diésel rajado.</t>
        </is>
      </c>
      <c r="G41" s="12" t="inlineStr">
        <is>
          <t>Arranque manual de prueba + verificación de presión manométrica</t>
        </is>
      </c>
      <c r="H41" s="17" t="inlineStr">
        <is>
          <t>Cumple</t>
        </is>
      </c>
      <c r="I41" s="18" t="inlineStr">
        <is>
          <t>Bomba arrancó y sostuvo 140 PSI</t>
        </is>
      </c>
      <c r="J41" s="17" t="inlineStr">
        <is>
          <t>BAJO</t>
        </is>
      </c>
      <c r="K41" s="18" t="inlineStr">
        <is>
          <t>Dejar en modo Automático</t>
        </is>
      </c>
      <c r="L41" s="19" t="inlineStr">
        <is>
          <t>Jefe Mantenimiento</t>
        </is>
      </c>
      <c r="M41" s="19" t="inlineStr">
        <is>
          <t>2026-08-30</t>
        </is>
      </c>
      <c r="N41" s="19" t="inlineStr">
        <is>
          <t>FOTO-ELE-06</t>
        </is>
      </c>
    </row>
    <row r="42" ht="22" customHeight="1">
      <c r="A42" s="11" t="inlineStr">
        <is>
          <t>ELE-07</t>
        </is>
      </c>
      <c r="B42" s="12" t="inlineStr">
        <is>
          <t>Eléctrico y Servicios Críticos</t>
        </is>
      </c>
      <c r="C42" s="12" t="inlineStr">
        <is>
          <t>Bodega Principal y Sótano (Almacenamiento PT)</t>
        </is>
      </c>
      <c r="D42" s="16" t="inlineStr">
        <is>
          <t>Tuberías Matrices de Rociadores y Montantes RCI</t>
        </is>
      </c>
      <c r="E42" s="12" t="inlineStr">
        <is>
          <t>NFPA 13 / NFPA 25 - Sismo-resistencia en rociadores</t>
        </is>
      </c>
      <c r="F42" s="12" t="inlineStr">
        <is>
          <t>Rotura de acoples ranurados (Victaulic), cabezales de rociadores golpeados por pallets, caída de tubería.</t>
        </is>
      </c>
      <c r="G42" s="12" t="inlineStr">
        <is>
          <t>Inspección visual de líneas aéreas + lectura de manómetros en puestos de control</t>
        </is>
      </c>
      <c r="H42" s="17" t="inlineStr">
        <is>
          <t>No Cumple</t>
        </is>
      </c>
      <c r="I42" s="18" t="inlineStr">
        <is>
          <t>Goteo continuo en acople montante bodega pasillo 4</t>
        </is>
      </c>
      <c r="J42" s="17" t="inlineStr">
        <is>
          <t>ALTO</t>
        </is>
      </c>
      <c r="K42" s="18" t="inlineStr">
        <is>
          <t>Cerrar válvula sectorial, cambiar empaque Victaulic y restablecer</t>
        </is>
      </c>
      <c r="L42" s="19" t="inlineStr">
        <is>
          <t>Técnico RCI / SST</t>
        </is>
      </c>
      <c r="M42" s="19" t="inlineStr">
        <is>
          <t>2026-08-30</t>
        </is>
      </c>
      <c r="N42" s="19" t="inlineStr">
        <is>
          <t>FOTO-ELE-07</t>
        </is>
      </c>
    </row>
    <row r="43" ht="22" customHeight="1">
      <c r="A43" s="11" t="inlineStr">
        <is>
          <t>ELE-08</t>
        </is>
      </c>
      <c r="B43" s="12" t="inlineStr">
        <is>
          <t>Eléctrico y Servicios Críticos</t>
        </is>
      </c>
      <c r="C43" s="12" t="inlineStr">
        <is>
          <t>Portería, Parqueaderos y Áreas Perimétricas</t>
        </is>
      </c>
      <c r="D43" s="16" t="inlineStr">
        <is>
          <t>Tanque de Almacenamiento de Agua RCI</t>
        </is>
      </c>
      <c r="E43" s="12" t="inlineStr">
        <is>
          <t>NFPA 22 / AWWA D100 - Reserva de agua para combate de incendio</t>
        </is>
      </c>
      <c r="F43" s="12" t="inlineStr">
        <is>
          <t>Fisuras en pared de concreto o pernos cortados en tanque apernado; fuga masiva de agua por base.</t>
        </is>
      </c>
      <c r="G43" s="12" t="inlineStr">
        <is>
          <t>Inspección visual de perímetro exterior y nivel de agua por flotador</t>
        </is>
      </c>
      <c r="H43" s="17" t="inlineStr">
        <is>
          <t>Cumple</t>
        </is>
      </c>
      <c r="I43" s="18" t="inlineStr">
        <is>
          <t>Nivel al 98% sin filtraciones</t>
        </is>
      </c>
      <c r="J43" s="17" t="inlineStr">
        <is>
          <t>BAJO</t>
        </is>
      </c>
      <c r="K43" s="18" t="inlineStr">
        <is>
          <t>Monitoreo</t>
        </is>
      </c>
      <c r="L43" s="19" t="inlineStr">
        <is>
          <t>Inspector SST</t>
        </is>
      </c>
      <c r="M43" s="19" t="inlineStr">
        <is>
          <t>2026-08-30</t>
        </is>
      </c>
      <c r="N43" s="19" t="inlineStr">
        <is>
          <t>FOTO-ELE-08</t>
        </is>
      </c>
    </row>
    <row r="44" ht="22" customHeight="1">
      <c r="A44" s="11" t="inlineStr">
        <is>
          <t>ELE-09</t>
        </is>
      </c>
      <c r="B44" s="12" t="inlineStr">
        <is>
          <t>Eléctrico y Servicios Críticos</t>
        </is>
      </c>
      <c r="C44" s="12" t="inlineStr">
        <is>
          <t>Planta Tratamiento Aguas Residuales (PTAR)</t>
        </is>
      </c>
      <c r="D44" s="16" t="inlineStr">
        <is>
          <t>Tanques de Concreto de la PTAR (Homogeneizador / Reactor)</t>
        </is>
      </c>
      <c r="E44" s="12" t="inlineStr">
        <is>
          <t>ACI 350-20 / ACI 350.3 - Estanqueidad en estructuras ambientales</t>
        </is>
      </c>
      <c r="F44" s="12" t="inlineStr">
        <is>
          <t>Fisuras pasantes con chorro de agua residual, filtración en juntas de vaciado, rotura de vertederos.</t>
        </is>
      </c>
      <c r="G44" s="12" t="inlineStr">
        <is>
          <t>Inspección visual de paredes exteriores de tanques elevados/semienterrados</t>
        </is>
      </c>
      <c r="H44" s="17" t="inlineStr">
        <is>
          <t>Cumple</t>
        </is>
      </c>
      <c r="I44" s="18" t="inlineStr">
        <is>
          <t>Muros secos sin agrietamiento pasante</t>
        </is>
      </c>
      <c r="J44" s="17" t="inlineStr">
        <is>
          <t>BAJO</t>
        </is>
      </c>
      <c r="K44" s="18" t="inlineStr">
        <is>
          <t>Ninguna</t>
        </is>
      </c>
      <c r="L44" s="19" t="inlineStr">
        <is>
          <t>Ing. Ambiental</t>
        </is>
      </c>
      <c r="M44" s="19" t="inlineStr">
        <is>
          <t>2026-08-30</t>
        </is>
      </c>
      <c r="N44" s="19" t="inlineStr">
        <is>
          <t>FOTO-ELE-09</t>
        </is>
      </c>
    </row>
    <row r="45" ht="22" customHeight="1">
      <c r="A45" s="11" t="inlineStr">
        <is>
          <t>ELE-10</t>
        </is>
      </c>
      <c r="B45" s="12" t="inlineStr">
        <is>
          <t>Eléctrico y Servicios Críticos</t>
        </is>
      </c>
      <c r="C45" s="12" t="inlineStr">
        <is>
          <t>Planta Tratamiento Aguas Residuales (PTAR)</t>
        </is>
      </c>
      <c r="D45" s="16" t="inlineStr">
        <is>
          <t>Tuberías y Dosificación de Químicos (Soda / Coagulante)</t>
        </is>
      </c>
      <c r="E45" s="12" t="inlineStr">
        <is>
          <t>OSHA 1910.1200 / EPA - Contención de sustancias peligrosas</t>
        </is>
      </c>
      <c r="F45" s="12" t="inlineStr">
        <is>
          <t>Tuberías de PVC/CPVC quebradas por movimiento diferencial; derrame de soda cáustica o coagulante.</t>
        </is>
      </c>
      <c r="G45" s="12" t="inlineStr">
        <is>
          <t>Inspección visual con EPP químico completo (Careta, guantes nitrilo)</t>
        </is>
      </c>
      <c r="H45" s="17" t="inlineStr">
        <is>
          <t>Cumple</t>
        </is>
      </c>
      <c r="I45" s="18" t="inlineStr">
        <is>
          <t>Tuberías íntegras dentro del cubeto</t>
        </is>
      </c>
      <c r="J45" s="17" t="inlineStr">
        <is>
          <t>BAJO</t>
        </is>
      </c>
      <c r="K45" s="18" t="inlineStr">
        <is>
          <t>Ninguna</t>
        </is>
      </c>
      <c r="L45" s="19" t="inlineStr">
        <is>
          <t>Operador PTAR</t>
        </is>
      </c>
      <c r="M45" s="19" t="inlineStr">
        <is>
          <t>2026-08-30</t>
        </is>
      </c>
      <c r="N45" s="19" t="inlineStr">
        <is>
          <t>FOTO-ELE-10</t>
        </is>
      </c>
    </row>
    <row r="46" ht="22" customHeight="1">
      <c r="A46" s="11" t="inlineStr">
        <is>
          <t>ELE-11</t>
        </is>
      </c>
      <c r="B46" s="12" t="inlineStr">
        <is>
          <t>Eléctrico y Servicios Críticos</t>
        </is>
      </c>
      <c r="C46" s="12" t="inlineStr">
        <is>
          <t>Planta Tratamiento Aguas Residuales (PTAR)</t>
        </is>
      </c>
      <c r="D46" s="16" t="inlineStr">
        <is>
          <t>Sopladores de Aireación y Bombas de Lodos</t>
        </is>
      </c>
      <c r="E46" s="12" t="inlineStr">
        <is>
          <t>Norma Fabricante - Fijación vibratoria</t>
        </is>
      </c>
      <c r="F46" s="12" t="inlineStr">
        <is>
          <t>Desanclaje de sopladores centrífugos, rotura de fuelle de expansión, cortocircuito en motores sumergibles.</t>
        </is>
      </c>
      <c r="G46" s="12" t="inlineStr">
        <is>
          <t>Inspección visual de base y prueba de aislamiento eléctrico</t>
        </is>
      </c>
      <c r="H46" s="17" t="inlineStr">
        <is>
          <t>Cumple</t>
        </is>
      </c>
      <c r="I46" s="18" t="inlineStr">
        <is>
          <t>Soplador firme sobre tacos antivibratorios</t>
        </is>
      </c>
      <c r="J46" s="17" t="inlineStr">
        <is>
          <t>BAJO</t>
        </is>
      </c>
      <c r="K46" s="18" t="inlineStr">
        <is>
          <t>Ninguna</t>
        </is>
      </c>
      <c r="L46" s="19" t="inlineStr">
        <is>
          <t>Mecánico PTAR</t>
        </is>
      </c>
      <c r="M46" s="19" t="inlineStr">
        <is>
          <t>2026-08-30</t>
        </is>
      </c>
      <c r="N46" s="19" t="inlineStr">
        <is>
          <t>FOTO-ELE-11</t>
        </is>
      </c>
    </row>
    <row r="47" ht="22" customHeight="1">
      <c r="A47" s="11" t="inlineStr">
        <is>
          <t>ELE-12</t>
        </is>
      </c>
      <c r="B47" s="12" t="inlineStr">
        <is>
          <t>Eléctrico y Servicios Críticos</t>
        </is>
      </c>
      <c r="C47" s="12" t="inlineStr">
        <is>
          <t>Edificio Administrativo y Casino</t>
        </is>
      </c>
      <c r="D47" s="16" t="inlineStr">
        <is>
          <t>Red de Gas Natural / GLP en Cocina de Casino</t>
        </is>
      </c>
      <c r="E47" s="12" t="inlineStr">
        <is>
          <t>NFPA 54 / Código de Gas Combustible - Prevención de explosión</t>
        </is>
      </c>
      <c r="F47" s="12" t="inlineStr">
        <is>
          <t>Fuga de gas en mangueras de estufas, regulador desprendido o ruptura en acometida exterior.</t>
        </is>
      </c>
      <c r="G47" s="12" t="inlineStr">
        <is>
          <t>Detector portátil de gas LEL + prueba con solución de burbujas</t>
        </is>
      </c>
      <c r="H47" s="17" t="inlineStr">
        <is>
          <t>Cumple</t>
        </is>
      </c>
      <c r="I47" s="18" t="inlineStr">
        <is>
          <t>Lectura LEL = 0% en cocina y acometida</t>
        </is>
      </c>
      <c r="J47" s="17" t="inlineStr">
        <is>
          <t>BAJO</t>
        </is>
      </c>
      <c r="K47" s="18" t="inlineStr">
        <is>
          <t>Mantener válvula principal abierta bajo monitoreo</t>
        </is>
      </c>
      <c r="L47" s="19" t="inlineStr">
        <is>
          <t>Inspector SST</t>
        </is>
      </c>
      <c r="M47" s="19" t="inlineStr">
        <is>
          <t>2026-08-30</t>
        </is>
      </c>
      <c r="N47" s="19" t="inlineStr">
        <is>
          <t>FOTO-ELE-12</t>
        </is>
      </c>
    </row>
    <row r="48" ht="22" customHeight="1">
      <c r="A48" s="11" t="inlineStr">
        <is>
          <t>ELE-13</t>
        </is>
      </c>
      <c r="B48" s="12" t="inlineStr">
        <is>
          <t>Eléctrico y Servicios Críticos</t>
        </is>
      </c>
      <c r="C48" s="12" t="inlineStr">
        <is>
          <t>Subestación Eléctrica y Taller Mantenimiento</t>
        </is>
      </c>
      <c r="D48" s="16" t="inlineStr">
        <is>
          <t>Grupo Electrógeno de Emergencia (Planta Diésel)</t>
        </is>
      </c>
      <c r="E48" s="12" t="inlineStr">
        <is>
          <t>NFPA 110 - Sistema eléctrico de emergencia de nivel 1</t>
        </is>
      </c>
      <c r="F48" s="12" t="inlineStr">
        <is>
          <t>Falla en aisladores de resorte, rotura de flexible de escape de gases, derrame de diésel o agua de enfriamiento.</t>
        </is>
      </c>
      <c r="G48" s="12" t="inlineStr">
        <is>
          <t>Inspección física + prueba de arranque sin carga</t>
        </is>
      </c>
      <c r="H48" s="17" t="inlineStr">
        <is>
          <t>Cumple</t>
        </is>
      </c>
      <c r="I48" s="18" t="inlineStr">
        <is>
          <t>Generador arrancó en 8 segundos; parámetros estables</t>
        </is>
      </c>
      <c r="J48" s="17" t="inlineStr">
        <is>
          <t>BAJO</t>
        </is>
      </c>
      <c r="K48" s="18" t="inlineStr">
        <is>
          <t>Verificar reserva combustible</t>
        </is>
      </c>
      <c r="L48" s="19" t="inlineStr">
        <is>
          <t>Técnico Mantenimiento</t>
        </is>
      </c>
      <c r="M48" s="19" t="inlineStr">
        <is>
          <t>2026-08-30</t>
        </is>
      </c>
      <c r="N48" s="19" t="inlineStr">
        <is>
          <t>FOTO-ELE-13</t>
        </is>
      </c>
    </row>
  </sheetData>
  <mergeCells count="3">
    <mergeCell ref="A3:N3"/>
    <mergeCell ref="A2:N2"/>
    <mergeCell ref="A1:N1"/>
  </mergeCells>
  <conditionalFormatting sqref="H6:H48">
    <cfRule type="cellIs" priority="1" operator="equal" dxfId="0">
      <formula>"No Cumple"</formula>
    </cfRule>
    <cfRule type="cellIs" priority="2" operator="equal" dxfId="2">
      <formula>"Cumple"</formula>
    </cfRule>
    <cfRule type="cellIs" priority="3" operator="equal" dxfId="1">
      <formula>"Pendiente"</formula>
    </cfRule>
  </conditionalFormatting>
  <conditionalFormatting sqref="J6:J48">
    <cfRule type="cellIs" priority="4" operator="equal" dxfId="0">
      <formula>"CRÍTICO"</formula>
    </cfRule>
    <cfRule type="cellIs" priority="5" operator="equal" dxfId="1">
      <formula>"ALTO"</formula>
    </cfRule>
  </conditionalFormatting>
  <dataValidations count="4">
    <dataValidation sqref="H6:H48" showDropDown="0" showInputMessage="0" showErrorMessage="0" allowBlank="1" type="list">
      <formula1>=Configuraciones!$C$2:$C$5</formula1>
    </dataValidation>
    <dataValidation sqref="J6:J48" showDropDown="0" showInputMessage="0" showErrorMessage="0" allowBlank="1" type="list">
      <formula1>=Configuraciones!$D$2:$D$6</formula1>
    </dataValidation>
    <dataValidation sqref="C6:C48" showDropDown="0" showInputMessage="0" showErrorMessage="0" allowBlank="1" type="list">
      <formula1>=Configuraciones!$A$2:$A$9</formula1>
    </dataValidation>
    <dataValidation sqref="B6:B48" showDropDown="0" showInputMessage="0" showErrorMessage="0" allowBlank="1" type="list">
      <formula1>=Configuraciones!$B$2:$B$5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32" customWidth="1" min="2" max="2"/>
    <col width="25" customWidth="1" min="3" max="3"/>
    <col width="38" customWidth="1" min="4" max="4"/>
    <col width="22" customWidth="1" min="5" max="5"/>
    <col width="26" customWidth="1" min="6" max="6"/>
    <col width="42" customWidth="1" min="7" max="7"/>
  </cols>
  <sheetData>
    <row r="1" ht="30" customHeight="1">
      <c r="A1" s="1" t="inlineStr">
        <is>
          <t>GUÍA RÁPIDA DE CRITERIOS TÉCNICOS, BAREMOS Y TOLERANCIAS SÍSMICAS</t>
        </is>
      </c>
    </row>
    <row r="3" ht="22" customHeight="1">
      <c r="A3" s="7" t="inlineStr">
        <is>
          <t>1. CLASIFICACIÓN DE FISURAS Y RIESGO DE COLAPSO ESTRUCTURAL (METODOLOGÍA ATC-20)</t>
        </is>
      </c>
    </row>
    <row r="4" ht="24" customHeight="1">
      <c r="A4" s="20" t="inlineStr">
        <is>
          <t>Tipo de Elemento</t>
        </is>
      </c>
      <c r="B4" s="20" t="inlineStr">
        <is>
          <t>Patrón y Orientación de Grieta</t>
        </is>
      </c>
      <c r="C4" s="20" t="inlineStr">
        <is>
          <t>Ancho de Fisura (mm)</t>
        </is>
      </c>
      <c r="D4" s="20" t="inlineStr">
        <is>
          <t>Mecanismo Físico Asociado</t>
        </is>
      </c>
      <c r="E4" s="20" t="inlineStr">
        <is>
          <t>Nivel de Peligro</t>
        </is>
      </c>
      <c r="F4" s="20" t="inlineStr">
        <is>
          <t>Condición ATC-20</t>
        </is>
      </c>
      <c r="G4" s="20" t="inlineStr">
        <is>
          <t>Acción Recomendada</t>
        </is>
      </c>
    </row>
    <row r="5" ht="22" customHeight="1">
      <c r="A5" s="11" t="inlineStr">
        <is>
          <t>Columnas / Nudos</t>
        </is>
      </c>
      <c r="B5" s="12" t="inlineStr">
        <is>
          <t>Diagonal a 45° en 'X' (Esfuerzo cortante)</t>
        </is>
      </c>
      <c r="C5" s="12" t="inlineStr">
        <is>
          <t>&gt; 3.0 mm</t>
        </is>
      </c>
      <c r="D5" s="12" t="inlineStr">
        <is>
          <t>Pérdida de confinamiento de estribos y tracción diagonal</t>
        </is>
      </c>
      <c r="E5" s="11" t="inlineStr">
        <is>
          <t>CRÍTICO</t>
        </is>
      </c>
      <c r="F5" s="11" t="inlineStr">
        <is>
          <t>Inhabitable (Rojo)</t>
        </is>
      </c>
      <c r="G5" s="12" t="inlineStr">
        <is>
          <t>Evacuar inmediatamente, apuntalamiento pesado exterior.</t>
        </is>
      </c>
    </row>
    <row r="6" ht="22" customHeight="1">
      <c r="A6" s="11" t="inlineStr">
        <is>
          <t>Columnas / Pedestales</t>
        </is>
      </c>
      <c r="B6" s="12" t="inlineStr">
        <is>
          <t>Horizontal en cabeza o base (Flexión)</t>
        </is>
      </c>
      <c r="C6" s="12" t="inlineStr">
        <is>
          <t>1.0 a 3.0 mm</t>
        </is>
      </c>
      <c r="D6" s="12" t="inlineStr">
        <is>
          <t>Formación de rótula plástica por oscilación lateral</t>
        </is>
      </c>
      <c r="E6" s="11" t="inlineStr">
        <is>
          <t>ALTO</t>
        </is>
      </c>
      <c r="F6" s="11" t="inlineStr">
        <is>
          <t>Restringido (Amarillo)</t>
        </is>
      </c>
      <c r="G6" s="12" t="inlineStr">
        <is>
          <t>Descargar niveles superiores, no permitir acceso continuo.</t>
        </is>
      </c>
    </row>
    <row r="7" ht="22" customHeight="1">
      <c r="A7" s="11" t="inlineStr">
        <is>
          <t>Columnas</t>
        </is>
      </c>
      <c r="B7" s="12" t="inlineStr">
        <is>
          <t>Vertical con desconchamiento (Compresión)</t>
        </is>
      </c>
      <c r="C7" s="12" t="inlineStr">
        <is>
          <t>&gt; 2.0 mm</t>
        </is>
      </c>
      <c r="D7" s="12" t="inlineStr">
        <is>
          <t>Aplastamiento del núcleo de concreto por sobrecarga axial</t>
        </is>
      </c>
      <c r="E7" s="11" t="inlineStr">
        <is>
          <t>CRÍTICO</t>
        </is>
      </c>
      <c r="F7" s="11" t="inlineStr">
        <is>
          <t>Inhabitable (Rojo)</t>
        </is>
      </c>
      <c r="G7" s="12" t="inlineStr">
        <is>
          <t>Prohibición total de acceso, peligro de colapso repentino.</t>
        </is>
      </c>
    </row>
    <row r="8" ht="22" customHeight="1">
      <c r="A8" s="11" t="inlineStr">
        <is>
          <t>Vigas Principales</t>
        </is>
      </c>
      <c r="B8" s="12" t="inlineStr">
        <is>
          <t>Diagonal a 45° cerca a los apoyos</t>
        </is>
      </c>
      <c r="C8" s="12" t="inlineStr">
        <is>
          <t>&gt; 2.5 mm</t>
        </is>
      </c>
      <c r="D8" s="12" t="inlineStr">
        <is>
          <t>Falla de cortante en viga por inversión sísmica de momento</t>
        </is>
      </c>
      <c r="E8" s="11" t="inlineStr">
        <is>
          <t>CRÍTICO</t>
        </is>
      </c>
      <c r="F8" s="11" t="inlineStr">
        <is>
          <t>Inhabitable (Rojo)</t>
        </is>
      </c>
      <c r="G8" s="12" t="inlineStr">
        <is>
          <t>Apuntalar viga en toda la luz, evacuar vanos adyacentes.</t>
        </is>
      </c>
    </row>
    <row r="9" ht="22" customHeight="1">
      <c r="A9" s="11" t="inlineStr">
        <is>
          <t>Vigas</t>
        </is>
      </c>
      <c r="B9" s="12" t="inlineStr">
        <is>
          <t>Vertical en tercio central inferior</t>
        </is>
      </c>
      <c r="C9" s="12" t="inlineStr">
        <is>
          <t>&lt; 1.5 mm</t>
        </is>
      </c>
      <c r="D9" s="12" t="inlineStr">
        <is>
          <t>Fluencia de armadura a flexión (comportamiento dúctil)</t>
        </is>
      </c>
      <c r="E9" s="11" t="inlineStr">
        <is>
          <t>MEDIO</t>
        </is>
      </c>
      <c r="F9" s="11" t="inlineStr">
        <is>
          <t>Restringido (Amarillo)</t>
        </is>
      </c>
      <c r="G9" s="12" t="inlineStr">
        <is>
          <t>Monitorear con testigo de yeso durante réplicas.</t>
        </is>
      </c>
    </row>
    <row r="10" ht="22" customHeight="1">
      <c r="A10" s="11" t="inlineStr">
        <is>
          <t>Losa de Sótano</t>
        </is>
      </c>
      <c r="B10" s="12" t="inlineStr">
        <is>
          <t>Circunferencial alrededor de columna</t>
        </is>
      </c>
      <c r="C10" s="12" t="inlineStr">
        <is>
          <t>&gt; 1.0 mm</t>
        </is>
      </c>
      <c r="D10" s="12" t="inlineStr">
        <is>
          <t>Punzonamiento bidireccional incipiente (Shear Punching)</t>
        </is>
      </c>
      <c r="E10" s="11" t="inlineStr">
        <is>
          <t>CRÍTICO</t>
        </is>
      </c>
      <c r="F10" s="11" t="inlineStr">
        <is>
          <t>Inhabitable (Rojo)</t>
        </is>
      </c>
      <c r="G10" s="12" t="inlineStr">
        <is>
          <t>Descargar peso de mercancía en planta baja y apuntalar sótano.</t>
        </is>
      </c>
    </row>
    <row r="11" ht="22" customHeight="1">
      <c r="A11" s="11" t="inlineStr">
        <is>
          <t>Muros de Mampostería</t>
        </is>
      </c>
      <c r="B11" s="12" t="inlineStr">
        <is>
          <t>Diagonal en X o escalonada en juntas</t>
        </is>
      </c>
      <c r="C11" s="12" t="inlineStr">
        <is>
          <t>&gt; 5.0 mm</t>
        </is>
      </c>
      <c r="D11" s="12" t="inlineStr">
        <is>
          <t>Corte en el plano por deriva de entrepiso</t>
        </is>
      </c>
      <c r="E11" s="11" t="inlineStr">
        <is>
          <t>ALTO</t>
        </is>
      </c>
      <c r="F11" s="11" t="inlineStr">
        <is>
          <t>Restringido (Amarillo)</t>
        </is>
      </c>
      <c r="G11" s="12" t="inlineStr">
        <is>
          <t>Retirar personal del perímetro por riesgo de desplome fuera del plano.</t>
        </is>
      </c>
    </row>
    <row r="13" ht="22" customHeight="1">
      <c r="A13" s="7" t="inlineStr">
        <is>
          <t>2. BAREMOS DE PLOMO Y VERTICALIDAD EN ALMACENAMIENTO (RMI/ANSI MH16.1 Y ASCE/EN)</t>
        </is>
      </c>
    </row>
    <row r="14" ht="24" customHeight="1">
      <c r="A14" s="20" t="inlineStr">
        <is>
          <t>Estructura</t>
        </is>
      </c>
      <c r="B14" s="20" t="inlineStr">
        <is>
          <t>Parámetro de Control</t>
        </is>
      </c>
      <c r="C14" s="20" t="inlineStr">
        <is>
          <t>Tolerancia Normal</t>
        </is>
      </c>
      <c r="D14" s="20" t="inlineStr">
        <is>
          <t>Umbral de Riesgo ALTO</t>
        </is>
      </c>
      <c r="E14" s="20" t="inlineStr">
        <is>
          <t>Umbral de Colapso CRÍTICO</t>
        </is>
      </c>
      <c r="F14" s="20" t="inlineStr">
        <is>
          <t>Norma de Referencia</t>
        </is>
      </c>
      <c r="G14" s="20" t="inlineStr">
        <is>
          <t>Medida Correctiva</t>
        </is>
      </c>
    </row>
    <row r="15" ht="22" customHeight="1">
      <c r="A15" s="11" t="inlineStr">
        <is>
          <t>Racks de Gran Altura (Cargados)</t>
        </is>
      </c>
      <c r="B15" s="12" t="inlineStr">
        <is>
          <t>Desplome vertical pasillo/profundidad</t>
        </is>
      </c>
      <c r="C15" s="12" t="inlineStr">
        <is>
          <t>D &lt;= H / 240</t>
        </is>
      </c>
      <c r="D15" s="12" t="inlineStr">
        <is>
          <t>H/240 &lt; D &lt;= H/120</t>
        </is>
      </c>
      <c r="E15" s="12" t="inlineStr">
        <is>
          <t>D &gt; H / 120 (o &gt; 41 mm en 10 m)</t>
        </is>
      </c>
      <c r="F15" s="11" t="inlineStr">
        <is>
          <t>RMI / ANSI MH16.1</t>
        </is>
      </c>
      <c r="G15" s="12" t="inlineStr">
        <is>
          <t>Descarga inmediata de arriba hacia abajo con pasillo cerrado.</t>
        </is>
      </c>
    </row>
    <row r="16" ht="22" customHeight="1">
      <c r="A16" s="11" t="inlineStr">
        <is>
          <t>Racks de Gran Altura (Vacíos)</t>
        </is>
      </c>
      <c r="B16" s="12" t="inlineStr">
        <is>
          <t>Desplome vertical sin carga</t>
        </is>
      </c>
      <c r="C16" s="12" t="inlineStr">
        <is>
          <t>D &lt;= H / 60</t>
        </is>
      </c>
      <c r="D16" s="12" t="inlineStr">
        <is>
          <t>H/60 &lt; D &lt;= H/40</t>
        </is>
      </c>
      <c r="E16" s="12" t="inlineStr">
        <is>
          <t>D &gt; H / 40</t>
        </is>
      </c>
      <c r="F16" s="11" t="inlineStr">
        <is>
          <t>RMI / ANSI MH16.1</t>
        </is>
      </c>
      <c r="G16" s="12" t="inlineStr">
        <is>
          <t>Re-alineación mecánica y sustitución de anclajes.</t>
        </is>
      </c>
    </row>
    <row r="17" ht="22" customHeight="1">
      <c r="A17" s="11" t="inlineStr">
        <is>
          <t>Puntal de Rack (Deformación local)</t>
        </is>
      </c>
      <c r="B17" s="12" t="inlineStr">
        <is>
          <t>Flecha en vano de 1 metro</t>
        </is>
      </c>
      <c r="C17" s="12" t="inlineStr">
        <is>
          <t>&lt; 3.0 mm</t>
        </is>
      </c>
      <c r="D17" s="12" t="inlineStr">
        <is>
          <t>3.0 mm a 6.0 mm</t>
        </is>
      </c>
      <c r="E17" s="12" t="inlineStr">
        <is>
          <t>&gt; 6.0 mm o torsión del perfil</t>
        </is>
      </c>
      <c r="F17" s="11" t="inlineStr">
        <is>
          <t>RMI / Guías de Daño</t>
        </is>
      </c>
      <c r="G17" s="12" t="inlineStr">
        <is>
          <t>Reemplazo inmediato de la sección de bastidor.</t>
        </is>
      </c>
    </row>
    <row r="18" ht="22" customHeight="1">
      <c r="A18" s="11" t="inlineStr">
        <is>
          <t>Silos Metálicos de Graneles</t>
        </is>
      </c>
      <c r="B18" s="12" t="inlineStr">
        <is>
          <t>Inclinación del fuste cilíndrico</t>
        </is>
      </c>
      <c r="C18" s="12" t="inlineStr">
        <is>
          <t>D &lt;= H / 200</t>
        </is>
      </c>
      <c r="D18" s="12" t="inlineStr">
        <is>
          <t>H/200 &lt; D &lt;= H/100</t>
        </is>
      </c>
      <c r="E18" s="12" t="inlineStr">
        <is>
          <t>D &gt; H / 100 o 'Pata de Elefante'</t>
        </is>
      </c>
      <c r="F18" s="11" t="inlineStr">
        <is>
          <t>Eurocódigo 1-4 / ASCE</t>
        </is>
      </c>
      <c r="G18" s="12" t="inlineStr">
        <is>
          <t>Vaciado de emergencia por gravedad y acordonamiento a 1.5 H.</t>
        </is>
      </c>
    </row>
    <row r="19" ht="22" customHeight="1">
      <c r="A19" s="7" t="inlineStr">
        <is>
          <t>3. TOLERANCIAS EN EXTRUSIÓN DE PLÁSTICO Y CRITERIOS EN SERVICIOS CRÍTICOS</t>
        </is>
      </c>
    </row>
    <row r="20" ht="24" customHeight="1">
      <c r="A20" s="20" t="inlineStr">
        <is>
          <t>Equipo / Subsistema</t>
        </is>
      </c>
      <c r="B20" s="20" t="inlineStr">
        <is>
          <t>Parámetro Evaluado</t>
        </is>
      </c>
      <c r="C20" s="20" t="inlineStr">
        <is>
          <t>Límite Operativo Normal</t>
        </is>
      </c>
      <c r="D20" s="20" t="inlineStr">
        <is>
          <t>Condición de Parada Forzosa</t>
        </is>
      </c>
      <c r="E20" s="20" t="inlineStr">
        <is>
          <t>Efecto / Falla Potencial</t>
        </is>
      </c>
      <c r="F20" s="20" t="inlineStr">
        <is>
          <t>Protocolo de Seguridad</t>
        </is>
      </c>
      <c r="G20" s="20" t="inlineStr">
        <is>
          <t>Estándar Técnico</t>
        </is>
      </c>
    </row>
    <row r="21" ht="22" customHeight="1">
      <c r="A21" s="11" t="inlineStr">
        <is>
          <t>Extrusoras (Motor-Reductor-Husillo)</t>
        </is>
      </c>
      <c r="B21" s="12" t="inlineStr">
        <is>
          <t>Desalineación de ejes (Láser)</t>
        </is>
      </c>
      <c r="C21" s="12" t="inlineStr">
        <is>
          <t>&lt; 0.05 mm radial/angular</t>
        </is>
      </c>
      <c r="D21" s="12" t="inlineStr">
        <is>
          <t>&gt; 0.08 mm</t>
        </is>
      </c>
      <c r="E21" s="12" t="inlineStr">
        <is>
          <t>Fractura de acople, desgaste de barril, sobrecorriente</t>
        </is>
      </c>
      <c r="F21" s="12" t="inlineStr">
        <is>
          <t>Bloqueo y etiquetado (LOTO) hasta alineación</t>
        </is>
      </c>
      <c r="G21" s="11" t="inlineStr">
        <is>
          <t>Manual de Extrusión</t>
        </is>
      </c>
    </row>
    <row r="22" ht="22" customHeight="1">
      <c r="A22" s="11" t="inlineStr">
        <is>
          <t>Resistencias de Extrusión</t>
        </is>
      </c>
      <c r="B22" s="12" t="inlineStr">
        <is>
          <t>Aislamiento eléctrico a tierra</t>
        </is>
      </c>
      <c r="C22" s="12" t="inlineStr">
        <is>
          <t>&gt; 10 Megaohms</t>
        </is>
      </c>
      <c r="D22" s="12" t="inlineStr">
        <is>
          <t>&lt; 1 Megaohm o cable pelado</t>
        </is>
      </c>
      <c r="E22" s="12" t="inlineStr">
        <is>
          <t>Choque eléctrico a operadores, arco sobre polímero inflamable</t>
        </is>
      </c>
      <c r="F22" s="12" t="inlineStr">
        <is>
          <t>Corte de circuito y reemplazo de collarines</t>
        </is>
      </c>
      <c r="G22" s="11" t="inlineStr">
        <is>
          <t>NFPA 79</t>
        </is>
      </c>
    </row>
    <row r="23" ht="22" customHeight="1">
      <c r="A23" s="11" t="inlineStr">
        <is>
          <t>Red Oleohidráulica de Corte</t>
        </is>
      </c>
      <c r="B23" s="12" t="inlineStr">
        <is>
          <t>Goteo de aceite a presión</t>
        </is>
      </c>
      <c r="C23" s="12" t="inlineStr">
        <is>
          <t>Cero fugas (0 gotas/min)</t>
        </is>
      </c>
      <c r="D23" s="12" t="inlineStr">
        <is>
          <t>Cualquier fuga o rociado</t>
        </is>
      </c>
      <c r="E23" s="12" t="inlineStr">
        <is>
          <t>Incendio por contacto con partes calientes (&gt; 200 °C)</t>
        </is>
      </c>
      <c r="F23" s="12" t="inlineStr">
        <is>
          <t>Despresurización inmediata de acumuladores</t>
        </is>
      </c>
      <c r="G23" s="11" t="inlineStr">
        <is>
          <t>ISO 4413 / NFPA 30</t>
        </is>
      </c>
    </row>
    <row r="24" ht="22" customHeight="1">
      <c r="A24" s="11" t="inlineStr">
        <is>
          <t>Subestación Eléctrica</t>
        </is>
      </c>
      <c r="B24" s="12" t="inlineStr">
        <is>
          <t>Nivel de aislamiento en barras</t>
        </is>
      </c>
      <c r="C24" s="12" t="inlineStr">
        <is>
          <t>&gt; 50 Megaohms (a 2.5 kV)</t>
        </is>
      </c>
      <c r="D24" s="12" t="inlineStr">
        <is>
          <t>&lt; 5 Megaohms o buje quebrado</t>
        </is>
      </c>
      <c r="E24" s="12" t="inlineStr">
        <is>
          <t>Explosión por arco eléctrico (Arc Flash) al re-energizar</t>
        </is>
      </c>
      <c r="F24" s="12" t="inlineStr">
        <is>
          <t>Inspección técnica calificada obligatoria</t>
        </is>
      </c>
      <c r="G24" s="11" t="inlineStr">
        <is>
          <t>NFPA 70E / IEEE 693</t>
        </is>
      </c>
    </row>
    <row r="25" ht="22" customHeight="1">
      <c r="A25" s="11" t="inlineStr">
        <is>
          <t>Red Contra Incendios (NFPA)</t>
        </is>
      </c>
      <c r="B25" s="12" t="inlineStr">
        <is>
          <t>Presión estática en colector</t>
        </is>
      </c>
      <c r="C25" s="12" t="inlineStr">
        <is>
          <t>120 - 150 PSI</t>
        </is>
      </c>
      <c r="D25" s="12" t="inlineStr">
        <is>
          <t>&lt; 90 PSI sostenido o fugas</t>
        </is>
      </c>
      <c r="E25" s="12" t="inlineStr">
        <is>
          <t>Inoperatividad ante conato de incendio post-sismo</t>
        </is>
      </c>
      <c r="F25" s="12" t="inlineStr">
        <is>
          <t>Arranque manual bomba diésel, sellar fugas</t>
        </is>
      </c>
      <c r="G25" s="11" t="inlineStr">
        <is>
          <t>NFPA 25 / NFPA 13</t>
        </is>
      </c>
    </row>
    <row r="26" ht="22" customHeight="1">
      <c r="A26" s="11" t="inlineStr">
        <is>
          <t>PTAR (Tanques ACI 350)</t>
        </is>
      </c>
      <c r="B26" s="12" t="inlineStr">
        <is>
          <t>Ancho de fisuras en paredes</t>
        </is>
      </c>
      <c r="C26" s="12" t="inlineStr">
        <is>
          <t>&lt; 0.20 mm (autosellante)</t>
        </is>
      </c>
      <c r="D26" s="12" t="inlineStr">
        <is>
          <t>&gt; 0.30 mm con filtración</t>
        </is>
      </c>
      <c r="E26" s="12" t="inlineStr">
        <is>
          <t>Derrame de agua ácida/alcalina al suelo y freático</t>
        </is>
      </c>
      <c r="F26" s="12" t="inlineStr">
        <is>
          <t>Transferir líquido a tanque pulmón / neutralizar</t>
        </is>
      </c>
      <c r="G26" s="11" t="inlineStr">
        <is>
          <t>ACI 350-20</t>
        </is>
      </c>
    </row>
  </sheetData>
  <mergeCells count="4">
    <mergeCell ref="A13:G13"/>
    <mergeCell ref="A3:G3"/>
    <mergeCell ref="A19:G19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49" customWidth="1" min="1" max="1"/>
    <col width="34" customWidth="1" min="2" max="2"/>
    <col width="25" customWidth="1" min="3" max="3"/>
    <col width="25" customWidth="1" min="4" max="4"/>
    <col width="29" customWidth="1" min="5" max="5"/>
  </cols>
  <sheetData>
    <row r="1">
      <c r="A1" s="21" t="inlineStr">
        <is>
          <t>Áreas Operativas</t>
        </is>
      </c>
      <c r="B1" s="21" t="inlineStr">
        <is>
          <t>Módulos de Inspección</t>
        </is>
      </c>
      <c r="C1" s="21" t="inlineStr">
        <is>
          <t>Estados de Inspección</t>
        </is>
      </c>
      <c r="D1" s="21" t="inlineStr">
        <is>
          <t>Niveles de Criticidad</t>
        </is>
      </c>
      <c r="E1" s="21" t="inlineStr">
        <is>
          <t>Dictamen de Habitabilidad</t>
        </is>
      </c>
    </row>
    <row r="2">
      <c r="A2" s="4" t="inlineStr">
        <is>
          <t>Nave de Producción (Extrusión y Corte)</t>
        </is>
      </c>
      <c r="B2" s="4" t="inlineStr">
        <is>
          <t>Estructural y Locativo</t>
        </is>
      </c>
      <c r="C2" s="4" t="inlineStr">
        <is>
          <t>Cumple</t>
        </is>
      </c>
      <c r="D2" s="4" t="inlineStr">
        <is>
          <t>CRÍTICO</t>
        </is>
      </c>
      <c r="E2" s="4" t="inlineStr">
        <is>
          <t>HABITABLE (VERDE)</t>
        </is>
      </c>
    </row>
    <row r="3">
      <c r="A3" s="4" t="inlineStr">
        <is>
          <t>Bodega Principal y Sótano (Almacenamiento PT)</t>
        </is>
      </c>
      <c r="B3" s="4" t="inlineStr">
        <is>
          <t>Mecánico y Proceso</t>
        </is>
      </c>
      <c r="C3" s="4" t="inlineStr">
        <is>
          <t>No Cumple</t>
        </is>
      </c>
      <c r="D3" s="4" t="inlineStr">
        <is>
          <t>ALTO</t>
        </is>
      </c>
      <c r="E3" s="4" t="inlineStr">
        <is>
          <t>RESTRINGIDO (AMARILLO)</t>
        </is>
      </c>
    </row>
    <row r="4">
      <c r="A4" s="4" t="inlineStr">
        <is>
          <t>Sistema de Materia Prima (Silos y Tolvas)</t>
        </is>
      </c>
      <c r="B4" s="4" t="inlineStr">
        <is>
          <t>Eléctrico y Servicios Críticos</t>
        </is>
      </c>
      <c r="C4" s="4" t="inlineStr">
        <is>
          <t>Pendiente</t>
        </is>
      </c>
      <c r="D4" s="4" t="inlineStr">
        <is>
          <t>MEDIO</t>
        </is>
      </c>
      <c r="E4" s="4" t="inlineStr">
        <is>
          <t>INHABITABLE (ROJO)</t>
        </is>
      </c>
    </row>
    <row r="5">
      <c r="A5" s="4" t="inlineStr">
        <is>
          <t>Laboratorio de Calidad</t>
        </is>
      </c>
      <c r="B5" s="4" t="inlineStr">
        <is>
          <t>Seguridad y Químicos</t>
        </is>
      </c>
      <c r="C5" s="4" t="inlineStr">
        <is>
          <t>No Aplica</t>
        </is>
      </c>
      <c r="D5" s="4" t="inlineStr">
        <is>
          <t>BAJO</t>
        </is>
      </c>
      <c r="E5" s="4" t="inlineStr">
        <is>
          <t>EVALUACIÓN EN PROCESO</t>
        </is>
      </c>
    </row>
    <row r="6">
      <c r="A6" s="4" t="inlineStr">
        <is>
          <t>Edificio Administrativo y Casino</t>
        </is>
      </c>
      <c r="D6" s="4" t="inlineStr">
        <is>
          <t>N/A</t>
        </is>
      </c>
    </row>
    <row r="7">
      <c r="A7" s="4" t="inlineStr">
        <is>
          <t>Subestación Eléctrica y Taller Mantenimiento</t>
        </is>
      </c>
    </row>
    <row r="8">
      <c r="A8" s="4" t="inlineStr">
        <is>
          <t>Planta Tratamiento Aguas Residuales (PTAR)</t>
        </is>
      </c>
    </row>
    <row r="9">
      <c r="A9" s="4" t="inlineStr">
        <is>
          <t>Portería, Parqueaderos y Áreas Perimétricas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2026-08-30T05:07:56Z</dcterms:created>
  <dcterms:modified xmlns:dcterms="http://purl.org/dc/terms/" xmlns:xsi="http://www.w3.org/2001/XMLSchema-instance" xsi:type="dcterms:W3CDTF">2026-08-30T05:07:56Z</dcterms:modified>
</cp:coreProperties>
</file>